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uwy-my.sharepoint.com/personal/cmacdon1_uwyo_edu/Documents/UWYOSIFSharedWorkspace/UWYOSIFTeamFolder/SampleSheetTemplates/"/>
    </mc:Choice>
  </mc:AlternateContent>
  <xr:revisionPtr revIDLastSave="283" documentId="13_ncr:1_{CC2FC9D6-B963-4049-BF82-4066DE91BF0E}" xr6:coauthVersionLast="47" xr6:coauthVersionMax="47" xr10:uidLastSave="{82614788-BA32-4BAC-8926-C69ACB40ACB7}"/>
  <bookViews>
    <workbookView xWindow="-89" yWindow="0" windowWidth="28535" windowHeight="15319" xr2:uid="{00000000-000D-0000-FFFF-FFFF00000000}"/>
  </bookViews>
  <sheets>
    <sheet name="Info" sheetId="11" r:id="rId1"/>
    <sheet name="Tray 1" sheetId="1" r:id="rId2"/>
    <sheet name="Tray 2" sheetId="2" r:id="rId3"/>
    <sheet name="Tray 3" sheetId="3" r:id="rId4"/>
    <sheet name="Tray 4" sheetId="4" r:id="rId5"/>
    <sheet name="Tray 5" sheetId="5" r:id="rId6"/>
    <sheet name="Tray 6" sheetId="6" r:id="rId7"/>
    <sheet name="Tray 7" sheetId="7" r:id="rId8"/>
    <sheet name="Tray 8" sheetId="8" r:id="rId9"/>
    <sheet name="Tray 9" sheetId="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4" l="1"/>
  <c r="J2" i="4"/>
  <c r="C46" i="4" s="1"/>
  <c r="K2" i="5"/>
  <c r="J2" i="5"/>
  <c r="C48" i="5" s="1"/>
  <c r="K2" i="6"/>
  <c r="J2" i="6"/>
  <c r="C47" i="6" s="1"/>
  <c r="K2" i="7"/>
  <c r="J2" i="7"/>
  <c r="C46" i="7" s="1"/>
  <c r="K2" i="8"/>
  <c r="J2" i="8"/>
  <c r="C50" i="8" s="1"/>
  <c r="K2" i="9"/>
  <c r="J2" i="9"/>
  <c r="C50" i="9" s="1"/>
  <c r="K2" i="3"/>
  <c r="J2" i="3"/>
  <c r="C50" i="3" s="1"/>
  <c r="K2" i="2"/>
  <c r="J2" i="2"/>
  <c r="C6" i="2" s="1"/>
  <c r="C50" i="7"/>
  <c r="C47" i="7"/>
  <c r="C50" i="6"/>
  <c r="C49" i="6"/>
  <c r="C48" i="6"/>
  <c r="C46" i="6"/>
  <c r="C45" i="6"/>
  <c r="C50" i="5"/>
  <c r="C49" i="5"/>
  <c r="C45" i="5"/>
  <c r="C50" i="4"/>
  <c r="C49" i="4"/>
  <c r="C48" i="4"/>
  <c r="C47" i="4"/>
  <c r="C45" i="4"/>
  <c r="C16" i="8"/>
  <c r="C15" i="8"/>
  <c r="C14" i="8"/>
  <c r="C13" i="8"/>
  <c r="C10" i="8"/>
  <c r="C9" i="8"/>
  <c r="C8" i="8"/>
  <c r="C3" i="8"/>
  <c r="C2" i="8"/>
  <c r="C16" i="7"/>
  <c r="C15" i="7"/>
  <c r="C14" i="7"/>
  <c r="C12" i="7"/>
  <c r="C9" i="7"/>
  <c r="C8" i="7"/>
  <c r="C7" i="7"/>
  <c r="C6" i="7"/>
  <c r="C5" i="7"/>
  <c r="C4" i="7"/>
  <c r="C3" i="7"/>
  <c r="C2" i="7"/>
  <c r="C16" i="6"/>
  <c r="C15" i="6"/>
  <c r="C14" i="6"/>
  <c r="C13" i="6"/>
  <c r="C12" i="6"/>
  <c r="C11" i="6"/>
  <c r="C10" i="6"/>
  <c r="C9" i="6"/>
  <c r="C8" i="6"/>
  <c r="C7" i="6"/>
  <c r="C6" i="6"/>
  <c r="C5" i="6"/>
  <c r="C4" i="6"/>
  <c r="C3" i="6"/>
  <c r="C2" i="6"/>
  <c r="C16" i="5"/>
  <c r="C15" i="5"/>
  <c r="C14" i="5"/>
  <c r="C13" i="5"/>
  <c r="C12" i="5"/>
  <c r="C11" i="5"/>
  <c r="C10" i="5"/>
  <c r="C7" i="5"/>
  <c r="C6" i="5"/>
  <c r="C5" i="5"/>
  <c r="C16" i="4"/>
  <c r="C15" i="4"/>
  <c r="C14" i="4"/>
  <c r="C13" i="4"/>
  <c r="C12" i="4"/>
  <c r="C11" i="4"/>
  <c r="C10" i="4"/>
  <c r="C9" i="4"/>
  <c r="C8" i="4"/>
  <c r="C7" i="4"/>
  <c r="C6" i="4"/>
  <c r="C5" i="4"/>
  <c r="C4" i="4"/>
  <c r="C3" i="4"/>
  <c r="C2" i="4"/>
  <c r="C15" i="3"/>
  <c r="C14" i="3"/>
  <c r="C13" i="3"/>
  <c r="C12" i="3"/>
  <c r="C11" i="3"/>
  <c r="C10" i="3"/>
  <c r="C9" i="3"/>
  <c r="C8" i="3"/>
  <c r="C5" i="3"/>
  <c r="C4" i="3"/>
  <c r="C3" i="3"/>
  <c r="C50" i="1"/>
  <c r="C49" i="1"/>
  <c r="C48" i="1"/>
  <c r="C47" i="1"/>
  <c r="C46" i="1"/>
  <c r="C45" i="1"/>
  <c r="C16" i="1"/>
  <c r="C15" i="1"/>
  <c r="C14" i="1"/>
  <c r="C13" i="1"/>
  <c r="C12" i="1"/>
  <c r="C11" i="1"/>
  <c r="C10" i="1"/>
  <c r="C9" i="1"/>
  <c r="C8" i="1"/>
  <c r="C7" i="1"/>
  <c r="C6" i="1"/>
  <c r="C5" i="1"/>
  <c r="C4" i="1"/>
  <c r="C3" i="1"/>
  <c r="C2" i="1"/>
  <c r="C17" i="9"/>
  <c r="C18" i="8"/>
  <c r="C19" i="8"/>
  <c r="C20" i="8"/>
  <c r="C21" i="8"/>
  <c r="C22" i="8"/>
  <c r="C23" i="8"/>
  <c r="C24" i="8"/>
  <c r="C25" i="8"/>
  <c r="C26" i="8"/>
  <c r="C27" i="8"/>
  <c r="C28" i="8"/>
  <c r="C29" i="8"/>
  <c r="C30" i="8"/>
  <c r="C31" i="8"/>
  <c r="C32" i="8"/>
  <c r="C33" i="8"/>
  <c r="C34" i="8"/>
  <c r="C35" i="8"/>
  <c r="C36" i="8"/>
  <c r="C37" i="8"/>
  <c r="C38" i="8"/>
  <c r="C39" i="8"/>
  <c r="C40" i="8"/>
  <c r="C41" i="8"/>
  <c r="C42" i="8"/>
  <c r="C43" i="8"/>
  <c r="C44" i="8"/>
  <c r="C17" i="8"/>
  <c r="C18" i="7"/>
  <c r="C19" i="7"/>
  <c r="C20" i="7"/>
  <c r="C21" i="7"/>
  <c r="C22" i="7"/>
  <c r="C23" i="7"/>
  <c r="C24" i="7"/>
  <c r="C25" i="7"/>
  <c r="C26" i="7"/>
  <c r="C27" i="7"/>
  <c r="C28" i="7"/>
  <c r="C29" i="7"/>
  <c r="C30" i="7"/>
  <c r="C31" i="7"/>
  <c r="C32" i="7"/>
  <c r="C33" i="7"/>
  <c r="C34" i="7"/>
  <c r="C35" i="7"/>
  <c r="C36" i="7"/>
  <c r="C37" i="7"/>
  <c r="C38" i="7"/>
  <c r="C39" i="7"/>
  <c r="C40" i="7"/>
  <c r="C41" i="7"/>
  <c r="C42" i="7"/>
  <c r="C43" i="7"/>
  <c r="C44" i="7"/>
  <c r="C17" i="7"/>
  <c r="C18" i="6"/>
  <c r="C19" i="6"/>
  <c r="C20" i="6"/>
  <c r="C21" i="6"/>
  <c r="C22" i="6"/>
  <c r="C23" i="6"/>
  <c r="C24" i="6"/>
  <c r="C25" i="6"/>
  <c r="C26" i="6"/>
  <c r="C27" i="6"/>
  <c r="C28" i="6"/>
  <c r="C29" i="6"/>
  <c r="C30" i="6"/>
  <c r="C31" i="6"/>
  <c r="C32" i="6"/>
  <c r="C33" i="6"/>
  <c r="C34" i="6"/>
  <c r="C35" i="6"/>
  <c r="C36" i="6"/>
  <c r="C37" i="6"/>
  <c r="C38" i="6"/>
  <c r="C39" i="6"/>
  <c r="C40" i="6"/>
  <c r="C41" i="6"/>
  <c r="C42" i="6"/>
  <c r="C43" i="6"/>
  <c r="C44" i="6"/>
  <c r="C17" i="6"/>
  <c r="C18" i="5"/>
  <c r="C19" i="5"/>
  <c r="C20" i="5"/>
  <c r="C21" i="5"/>
  <c r="C22" i="5"/>
  <c r="C23" i="5"/>
  <c r="C24" i="5"/>
  <c r="C25" i="5"/>
  <c r="C26" i="5"/>
  <c r="C27" i="5"/>
  <c r="C28" i="5"/>
  <c r="C29" i="5"/>
  <c r="C30" i="5"/>
  <c r="C31" i="5"/>
  <c r="C32" i="5"/>
  <c r="C33" i="5"/>
  <c r="C34" i="5"/>
  <c r="C35" i="5"/>
  <c r="C36" i="5"/>
  <c r="C37" i="5"/>
  <c r="C38" i="5"/>
  <c r="C39" i="5"/>
  <c r="C40" i="5"/>
  <c r="C41" i="5"/>
  <c r="C42" i="5"/>
  <c r="C43" i="5"/>
  <c r="C44" i="5"/>
  <c r="C17" i="5"/>
  <c r="C18" i="4"/>
  <c r="C19" i="4"/>
  <c r="C20" i="4"/>
  <c r="C21" i="4"/>
  <c r="C22" i="4"/>
  <c r="C23" i="4"/>
  <c r="C24" i="4"/>
  <c r="C25" i="4"/>
  <c r="C26" i="4"/>
  <c r="C27" i="4"/>
  <c r="C28" i="4"/>
  <c r="C29" i="4"/>
  <c r="C30" i="4"/>
  <c r="C31" i="4"/>
  <c r="C32" i="4"/>
  <c r="C33" i="4"/>
  <c r="C34" i="4"/>
  <c r="C35" i="4"/>
  <c r="C36" i="4"/>
  <c r="C37" i="4"/>
  <c r="C38" i="4"/>
  <c r="C39" i="4"/>
  <c r="C40" i="4"/>
  <c r="C41" i="4"/>
  <c r="C42" i="4"/>
  <c r="C43" i="4"/>
  <c r="C44" i="4"/>
  <c r="C17" i="4"/>
  <c r="C18" i="3"/>
  <c r="C19" i="3"/>
  <c r="C20" i="3"/>
  <c r="C21" i="3"/>
  <c r="C22" i="3"/>
  <c r="C23" i="3"/>
  <c r="C24" i="3"/>
  <c r="C25" i="3"/>
  <c r="C26" i="3"/>
  <c r="C27" i="3"/>
  <c r="C28" i="3"/>
  <c r="C29" i="3"/>
  <c r="C30" i="3"/>
  <c r="C31" i="3"/>
  <c r="C32" i="3"/>
  <c r="C33" i="3"/>
  <c r="C34" i="3"/>
  <c r="C35" i="3"/>
  <c r="C36" i="3"/>
  <c r="C37" i="3"/>
  <c r="C38" i="3"/>
  <c r="C39" i="3"/>
  <c r="C40" i="3"/>
  <c r="C41" i="3"/>
  <c r="C42" i="3"/>
  <c r="C43" i="3"/>
  <c r="C44" i="3"/>
  <c r="C17" i="3"/>
  <c r="C28" i="2"/>
  <c r="C18" i="1"/>
  <c r="C19" i="1"/>
  <c r="C20" i="1"/>
  <c r="C21" i="1"/>
  <c r="C22" i="1"/>
  <c r="C23" i="1"/>
  <c r="C24" i="1"/>
  <c r="C25" i="1"/>
  <c r="C26" i="1"/>
  <c r="C27" i="1"/>
  <c r="C28" i="1"/>
  <c r="C29" i="1"/>
  <c r="C30" i="1"/>
  <c r="C31" i="1"/>
  <c r="C32" i="1"/>
  <c r="C33" i="1"/>
  <c r="C34" i="1"/>
  <c r="C35" i="1"/>
  <c r="C36" i="1"/>
  <c r="C37" i="1"/>
  <c r="C38" i="1"/>
  <c r="C39" i="1"/>
  <c r="C40" i="1"/>
  <c r="C41" i="1"/>
  <c r="C42" i="1"/>
  <c r="C43" i="1"/>
  <c r="C44" i="1"/>
  <c r="C17" i="1"/>
  <c r="C18" i="9"/>
  <c r="C19" i="9"/>
  <c r="C20" i="9"/>
  <c r="C21" i="9"/>
  <c r="C22" i="9"/>
  <c r="C23" i="9"/>
  <c r="C24" i="9"/>
  <c r="C25" i="9"/>
  <c r="C26" i="9"/>
  <c r="C27" i="9"/>
  <c r="C28" i="9"/>
  <c r="C29" i="9"/>
  <c r="C30" i="9"/>
  <c r="C31" i="9"/>
  <c r="C32" i="9"/>
  <c r="C33" i="9"/>
  <c r="C34" i="9"/>
  <c r="C35" i="9"/>
  <c r="C36" i="9"/>
  <c r="C37" i="9"/>
  <c r="C38" i="9"/>
  <c r="C39" i="9"/>
  <c r="C40" i="9"/>
  <c r="C41" i="9"/>
  <c r="C42" i="9"/>
  <c r="C43" i="9"/>
  <c r="C44" i="9"/>
  <c r="C26" i="2" l="1"/>
  <c r="C17" i="2"/>
  <c r="C25" i="2"/>
  <c r="C24" i="2"/>
  <c r="C23" i="2"/>
  <c r="C42" i="2"/>
  <c r="C20" i="2"/>
  <c r="C41" i="2"/>
  <c r="C19" i="2"/>
  <c r="C7" i="2"/>
  <c r="C2" i="9"/>
  <c r="C44" i="2"/>
  <c r="C40" i="2"/>
  <c r="C18" i="2"/>
  <c r="C8" i="2"/>
  <c r="C3" i="9"/>
  <c r="C39" i="2"/>
  <c r="C9" i="2"/>
  <c r="C13" i="7"/>
  <c r="C4" i="9"/>
  <c r="C43" i="2"/>
  <c r="C36" i="2"/>
  <c r="C10" i="2"/>
  <c r="C11" i="9"/>
  <c r="C35" i="2"/>
  <c r="C11" i="2"/>
  <c r="C12" i="9"/>
  <c r="C34" i="2"/>
  <c r="C12" i="2"/>
  <c r="C45" i="2"/>
  <c r="C33" i="2"/>
  <c r="C46" i="2"/>
  <c r="C30" i="2"/>
  <c r="C27" i="2"/>
  <c r="C29" i="2"/>
  <c r="C4" i="8"/>
  <c r="C45" i="8"/>
  <c r="C47" i="2"/>
  <c r="C48" i="2"/>
  <c r="C49" i="2"/>
  <c r="C50" i="2"/>
  <c r="C13" i="2"/>
  <c r="C14" i="2"/>
  <c r="C5" i="9"/>
  <c r="C38" i="2"/>
  <c r="C22" i="2"/>
  <c r="C15" i="2"/>
  <c r="C16" i="3"/>
  <c r="C2" i="5"/>
  <c r="C5" i="8"/>
  <c r="C6" i="9"/>
  <c r="C37" i="2"/>
  <c r="C21" i="2"/>
  <c r="C16" i="2"/>
  <c r="C3" i="5"/>
  <c r="C6" i="8"/>
  <c r="C7" i="9"/>
  <c r="C48" i="7"/>
  <c r="C2" i="3"/>
  <c r="C4" i="5"/>
  <c r="C7" i="8"/>
  <c r="C9" i="9"/>
  <c r="C49" i="7"/>
  <c r="C2" i="2"/>
  <c r="C3" i="2"/>
  <c r="C4" i="2"/>
  <c r="C13" i="9"/>
  <c r="C46" i="5"/>
  <c r="C46" i="8"/>
  <c r="C32" i="2"/>
  <c r="C5" i="2"/>
  <c r="C6" i="3"/>
  <c r="C8" i="5"/>
  <c r="C10" i="7"/>
  <c r="C11" i="8"/>
  <c r="C14" i="9"/>
  <c r="C47" i="5"/>
  <c r="C47" i="8"/>
  <c r="C31" i="2"/>
  <c r="C7" i="3"/>
  <c r="C9" i="5"/>
  <c r="C11" i="7"/>
  <c r="C12" i="8"/>
  <c r="C15" i="9"/>
  <c r="C49" i="8"/>
  <c r="C45" i="3"/>
  <c r="C8" i="9"/>
  <c r="C46" i="3"/>
  <c r="C48" i="8"/>
  <c r="C47" i="3"/>
  <c r="C10" i="9"/>
  <c r="C48" i="3"/>
  <c r="C49" i="3"/>
  <c r="C45" i="9"/>
  <c r="C46" i="9"/>
  <c r="C47" i="9"/>
  <c r="C48" i="9"/>
  <c r="C45" i="7"/>
  <c r="C49" i="9"/>
  <c r="C16" i="9"/>
</calcChain>
</file>

<file path=xl/sharedStrings.xml><?xml version="1.0" encoding="utf-8"?>
<sst xmlns="http://schemas.openxmlformats.org/spreadsheetml/2006/main" count="1690" uniqueCount="98">
  <si>
    <t>AS#</t>
  </si>
  <si>
    <t>WELL</t>
  </si>
  <si>
    <t>UWSIF ID</t>
  </si>
  <si>
    <t>SAMPLE ID</t>
  </si>
  <si>
    <t>WEIGHT</t>
  </si>
  <si>
    <t>TRAY #</t>
  </si>
  <si>
    <t>PI</t>
  </si>
  <si>
    <t>ROUTING SHEET #</t>
  </si>
  <si>
    <t>A1</t>
  </si>
  <si>
    <t>A2</t>
  </si>
  <si>
    <t>A3</t>
  </si>
  <si>
    <t>A4</t>
  </si>
  <si>
    <t>A5</t>
  </si>
  <si>
    <t>A6</t>
  </si>
  <si>
    <t>*Use 50 Carousel template if sample diameter</t>
  </si>
  <si>
    <t>A7</t>
  </si>
  <si>
    <t>is larger than 3.5mm</t>
  </si>
  <si>
    <t>A8</t>
  </si>
  <si>
    <t>User Comments:</t>
  </si>
  <si>
    <t>A9</t>
  </si>
  <si>
    <t>A10</t>
  </si>
  <si>
    <t>A11</t>
  </si>
  <si>
    <t>A12</t>
  </si>
  <si>
    <t>B1</t>
  </si>
  <si>
    <t>B2</t>
  </si>
  <si>
    <t>B3</t>
  </si>
  <si>
    <t>B4</t>
  </si>
  <si>
    <t>B5</t>
  </si>
  <si>
    <t>B6</t>
  </si>
  <si>
    <t>B7</t>
  </si>
  <si>
    <t>B8</t>
  </si>
  <si>
    <t>B9</t>
  </si>
  <si>
    <t>B10</t>
  </si>
  <si>
    <t>B11</t>
  </si>
  <si>
    <t>B12</t>
  </si>
  <si>
    <t>C1</t>
  </si>
  <si>
    <t>C2</t>
  </si>
  <si>
    <t>C3</t>
  </si>
  <si>
    <t>C4</t>
  </si>
  <si>
    <t>C5</t>
  </si>
  <si>
    <t>C6</t>
  </si>
  <si>
    <t>C7</t>
  </si>
  <si>
    <t>C8</t>
  </si>
  <si>
    <t>C9</t>
  </si>
  <si>
    <t>C10</t>
  </si>
  <si>
    <t>C11</t>
  </si>
  <si>
    <t>C12</t>
  </si>
  <si>
    <t>D1</t>
  </si>
  <si>
    <t>D2</t>
  </si>
  <si>
    <t>D3</t>
  </si>
  <si>
    <t>D4</t>
  </si>
  <si>
    <t>D5</t>
  </si>
  <si>
    <t>D6</t>
  </si>
  <si>
    <t>D7</t>
  </si>
  <si>
    <t>D8</t>
  </si>
  <si>
    <t>D9</t>
  </si>
  <si>
    <t>D10</t>
  </si>
  <si>
    <t>D11</t>
  </si>
  <si>
    <t>D12</t>
  </si>
  <si>
    <t>E1</t>
  </si>
  <si>
    <t>15N</t>
  </si>
  <si>
    <t>+136‰</t>
  </si>
  <si>
    <t>+535‰</t>
  </si>
  <si>
    <t>+657‰</t>
  </si>
  <si>
    <t>+1270‰</t>
  </si>
  <si>
    <t>+2349‰</t>
  </si>
  <si>
    <t>01-UWSIF-Liver-</t>
  </si>
  <si>
    <t>02-UWSIF-Whole Blood-</t>
  </si>
  <si>
    <t xml:space="preserve">15-UWISF-Collagen- </t>
  </si>
  <si>
    <t>32-UWSIF-Keratin-</t>
  </si>
  <si>
    <t>315-UWSIF-Chitin-</t>
  </si>
  <si>
    <t>312-UWSIF-Cellulose-</t>
  </si>
  <si>
    <t>47-UWSIF-Alfalfa2-</t>
  </si>
  <si>
    <t>Identifier_3</t>
  </si>
  <si>
    <t>Preparation_notes</t>
  </si>
  <si>
    <t>48-UWSIF-Glut-4-</t>
  </si>
  <si>
    <t>conditioning</t>
  </si>
  <si>
    <t>linearity+drift+normalization</t>
  </si>
  <si>
    <t>39-UWSIF-Glut-2-</t>
  </si>
  <si>
    <t>drift+normalization</t>
  </si>
  <si>
    <t>check</t>
  </si>
  <si>
    <t>unknown</t>
  </si>
  <si>
    <t>Blue/green fields are filled out by User.</t>
  </si>
  <si>
    <t xml:space="preserve">Grey fields are filled out by SIF Techs Only </t>
  </si>
  <si>
    <t>linearity</t>
  </si>
  <si>
    <t>46-UWSIF-Soil3-</t>
  </si>
  <si>
    <r>
      <t xml:space="preserve">Including replicates throughout the run is recommended to assess sample homogeneity. Users may decide how to use replicates. It is best to give the replicates the same Sample ID.  The suggested places for the replicates in the tray are indicated by the cells in a different shade of green and the UWSIF ID has the suffix "r" after the ID.  We do not charge for these replicates and they are not required.  </t>
    </r>
    <r>
      <rPr>
        <b/>
        <sz val="10"/>
        <rFont val="Arial"/>
        <family val="2"/>
      </rPr>
      <t>Please do not update any field in gray.</t>
    </r>
  </si>
  <si>
    <r>
      <t xml:space="preserve">100-CAROUSEL </t>
    </r>
    <r>
      <rPr>
        <b/>
        <sz val="11"/>
        <color theme="5" tint="-0.249977111117893"/>
        <rFont val="Arial"/>
        <family val="2"/>
      </rPr>
      <t>ENRICHED</t>
    </r>
    <r>
      <rPr>
        <b/>
        <sz val="11"/>
        <rFont val="Arial"/>
        <family val="2"/>
      </rPr>
      <t xml:space="preserve"> TEMPLATE*</t>
    </r>
  </si>
  <si>
    <t>Identifier_4</t>
  </si>
  <si>
    <t>STS</t>
  </si>
  <si>
    <t>other</t>
  </si>
  <si>
    <t>61-UWSIF-EnrichedUrea-</t>
  </si>
  <si>
    <t>62-UWSIF-EnrichedUrea-</t>
  </si>
  <si>
    <t>63-UWSIF-EnrichedUrea-</t>
  </si>
  <si>
    <t>64-UWSIF-EnrichedUrea-</t>
  </si>
  <si>
    <t>65-UWSIF-EnrichedUrea-</t>
  </si>
  <si>
    <r>
      <t xml:space="preserve">50-CAROUSEL </t>
    </r>
    <r>
      <rPr>
        <b/>
        <sz val="11"/>
        <color theme="5" tint="-0.249977111117893"/>
        <rFont val="Arial"/>
        <family val="2"/>
      </rPr>
      <t>ENRICHED</t>
    </r>
    <r>
      <rPr>
        <b/>
        <sz val="11"/>
        <rFont val="Arial"/>
        <family val="2"/>
      </rPr>
      <t xml:space="preserve"> TEMPLATE*</t>
    </r>
  </si>
  <si>
    <t>Identifier_3 &amp;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</si>
</sst>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1"/>
      <color theme="1"/>
      <name val="Calibri"/>
      <family val="2"/>
      <scheme val="minor"/>
    </font>
    <font>
      <sz val="10"/>
      <name val="Arial"/>
      <family val="2"/>
    </font>
    <font>
      <b/>
      <sz val="10"/>
      <name val="Arial"/>
      <family val="2"/>
    </font>
    <font>
      <sz val="9"/>
      <name val="Arial"/>
      <family val="2"/>
    </font>
    <font>
      <b/>
      <sz val="10"/>
      <color rgb="FFC00000"/>
      <name val="Arial"/>
      <family val="2"/>
    </font>
    <font>
      <b/>
      <sz val="11"/>
      <name val="Arial"/>
      <family val="2"/>
    </font>
    <font>
      <b/>
      <sz val="10"/>
      <color rgb="FFFF0000"/>
      <name val="Arial"/>
      <family val="2"/>
    </font>
    <font>
      <b/>
      <sz val="11"/>
      <color rgb="FFFF0000"/>
      <name val="Arial"/>
      <family val="2"/>
    </font>
    <font>
      <b/>
      <sz val="11"/>
      <color theme="5" tint="-0.249977111117893"/>
      <name val="Arial"/>
      <family val="2"/>
    </font>
    <font>
      <sz val="8"/>
      <name val="Calibri"/>
      <family val="2"/>
      <scheme val="minor"/>
    </font>
    <font>
      <b/>
      <sz val="10"/>
      <name val="Arial"/>
      <family val="2"/>
      <charset val="1"/>
    </font>
    <font>
      <sz val="12"/>
      <color rgb="FF323338"/>
      <name val="Poppins"/>
    </font>
  </fonts>
  <fills count="8">
    <fill>
      <patternFill patternType="none"/>
    </fill>
    <fill>
      <patternFill patternType="gray125"/>
    </fill>
    <fill>
      <patternFill patternType="solid">
        <fgColor theme="0" tint="-0.14999847407452621"/>
        <bgColor indexed="64"/>
      </patternFill>
    </fill>
    <fill>
      <patternFill patternType="solid">
        <fgColor rgb="FFAFABAB"/>
        <bgColor rgb="FF969696"/>
      </patternFill>
    </fill>
    <fill>
      <patternFill patternType="solid">
        <fgColor theme="0" tint="-0.34998626667073579"/>
        <bgColor indexed="64"/>
      </patternFill>
    </fill>
    <fill>
      <patternFill patternType="solid">
        <fgColor rgb="FFCCDED8"/>
        <bgColor indexed="64"/>
      </patternFill>
    </fill>
    <fill>
      <patternFill patternType="solid">
        <fgColor rgb="FFABC8BE"/>
        <bgColor indexed="64"/>
      </patternFill>
    </fill>
    <fill>
      <patternFill patternType="solid">
        <fgColor rgb="FFD9D9D9"/>
        <bgColor rgb="FFCCFFCC"/>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0" fontId="1" fillId="0" borderId="0"/>
  </cellStyleXfs>
  <cellXfs count="62">
    <xf numFmtId="0" fontId="0" fillId="0" borderId="0" xfId="0"/>
    <xf numFmtId="0" fontId="1" fillId="0" borderId="0" xfId="1"/>
    <xf numFmtId="164" fontId="1" fillId="0" borderId="0" xfId="1" applyNumberFormat="1" applyAlignment="1">
      <alignment horizontal="right"/>
    </xf>
    <xf numFmtId="164" fontId="1" fillId="3" borderId="3" xfId="1" applyNumberFormat="1" applyFill="1" applyBorder="1" applyAlignment="1">
      <alignment horizontal="right" vertical="center"/>
    </xf>
    <xf numFmtId="0" fontId="2" fillId="2" borderId="0" xfId="1" applyFont="1" applyFill="1" applyAlignment="1">
      <alignment vertical="center"/>
    </xf>
    <xf numFmtId="0" fontId="2" fillId="2" borderId="1" xfId="1" applyFont="1" applyFill="1" applyBorder="1" applyAlignment="1">
      <alignment vertical="center"/>
    </xf>
    <xf numFmtId="164" fontId="2" fillId="2" borderId="1" xfId="1" applyNumberFormat="1" applyFont="1" applyFill="1" applyBorder="1" applyAlignment="1">
      <alignment vertical="center"/>
    </xf>
    <xf numFmtId="0" fontId="2" fillId="2" borderId="2" xfId="1" applyFont="1" applyFill="1" applyBorder="1" applyAlignment="1">
      <alignment vertical="center"/>
    </xf>
    <xf numFmtId="0" fontId="2" fillId="2" borderId="10" xfId="1" applyFont="1" applyFill="1" applyBorder="1" applyAlignment="1">
      <alignment vertical="center"/>
    </xf>
    <xf numFmtId="0" fontId="1" fillId="2" borderId="1" xfId="1" applyFill="1" applyBorder="1" applyAlignment="1">
      <alignment vertical="center"/>
    </xf>
    <xf numFmtId="0" fontId="1" fillId="4" borderId="3" xfId="1" applyFill="1" applyBorder="1" applyAlignment="1">
      <alignment vertical="center"/>
    </xf>
    <xf numFmtId="0" fontId="1" fillId="4" borderId="1" xfId="1" applyFill="1" applyBorder="1" applyAlignment="1">
      <alignment vertical="center"/>
    </xf>
    <xf numFmtId="0" fontId="1" fillId="4" borderId="4" xfId="1" applyFill="1" applyBorder="1" applyAlignment="1">
      <alignment vertical="center"/>
    </xf>
    <xf numFmtId="0" fontId="1" fillId="4" borderId="5" xfId="1" applyFill="1" applyBorder="1" applyAlignment="1">
      <alignment vertical="center"/>
    </xf>
    <xf numFmtId="0" fontId="1" fillId="4" borderId="0" xfId="1" applyFill="1" applyAlignment="1">
      <alignment vertical="center"/>
    </xf>
    <xf numFmtId="0" fontId="3" fillId="5" borderId="1" xfId="1" applyFont="1" applyFill="1" applyBorder="1" applyAlignment="1" applyProtection="1">
      <alignment vertical="center"/>
      <protection locked="0"/>
    </xf>
    <xf numFmtId="0" fontId="3" fillId="5" borderId="0" xfId="1" applyFont="1" applyFill="1" applyAlignment="1" applyProtection="1">
      <alignment vertical="center"/>
      <protection locked="0"/>
    </xf>
    <xf numFmtId="0" fontId="1" fillId="4" borderId="1" xfId="1" applyFill="1" applyBorder="1" applyAlignment="1" applyProtection="1">
      <alignment vertical="center"/>
      <protection locked="0"/>
    </xf>
    <xf numFmtId="49" fontId="1" fillId="4" borderId="1" xfId="1" applyNumberFormat="1" applyFill="1" applyBorder="1" applyAlignment="1">
      <alignment vertical="center"/>
    </xf>
    <xf numFmtId="0" fontId="3" fillId="6" borderId="1" xfId="1" applyFont="1" applyFill="1" applyBorder="1" applyAlignment="1" applyProtection="1">
      <alignment vertical="center"/>
      <protection locked="0"/>
    </xf>
    <xf numFmtId="0" fontId="1" fillId="0" borderId="0" xfId="1" applyAlignment="1">
      <alignment vertical="center"/>
    </xf>
    <xf numFmtId="164" fontId="5" fillId="4" borderId="4" xfId="1" applyNumberFormat="1" applyFont="1" applyFill="1" applyBorder="1" applyAlignment="1">
      <alignment vertical="center"/>
    </xf>
    <xf numFmtId="164" fontId="5" fillId="4" borderId="5" xfId="1" applyNumberFormat="1" applyFont="1" applyFill="1" applyBorder="1" applyAlignment="1">
      <alignment vertical="center"/>
    </xf>
    <xf numFmtId="0" fontId="4" fillId="5" borderId="4" xfId="1" applyFont="1" applyFill="1" applyBorder="1" applyAlignment="1">
      <alignment vertical="center"/>
    </xf>
    <xf numFmtId="0" fontId="6" fillId="5" borderId="5" xfId="1" applyFont="1" applyFill="1" applyBorder="1" applyAlignment="1">
      <alignment vertical="center"/>
    </xf>
    <xf numFmtId="164" fontId="4" fillId="4" borderId="4" xfId="1" applyNumberFormat="1" applyFont="1" applyFill="1" applyBorder="1" applyAlignment="1">
      <alignment vertical="center"/>
    </xf>
    <xf numFmtId="164" fontId="7" fillId="4" borderId="5" xfId="1" applyNumberFormat="1" applyFont="1" applyFill="1" applyBorder="1" applyAlignment="1">
      <alignment vertical="center"/>
    </xf>
    <xf numFmtId="0" fontId="2" fillId="5" borderId="4" xfId="1" applyFont="1" applyFill="1" applyBorder="1" applyAlignment="1">
      <alignment vertical="center"/>
    </xf>
    <xf numFmtId="0" fontId="2" fillId="5" borderId="5" xfId="1" applyFont="1" applyFill="1" applyBorder="1" applyAlignment="1">
      <alignment vertical="center"/>
    </xf>
    <xf numFmtId="0" fontId="2" fillId="5" borderId="8" xfId="1" applyFont="1" applyFill="1" applyBorder="1" applyAlignment="1">
      <alignment vertical="center"/>
    </xf>
    <xf numFmtId="0" fontId="2" fillId="5" borderId="7" xfId="1" applyFont="1" applyFill="1" applyBorder="1" applyAlignment="1">
      <alignment vertical="center"/>
    </xf>
    <xf numFmtId="0" fontId="2" fillId="5" borderId="4" xfId="1" applyFont="1" applyFill="1" applyBorder="1" applyAlignment="1" applyProtection="1">
      <alignment vertical="center"/>
      <protection locked="0"/>
    </xf>
    <xf numFmtId="0" fontId="1" fillId="5" borderId="5" xfId="1" applyFill="1" applyBorder="1" applyAlignment="1" applyProtection="1">
      <alignment vertical="center"/>
      <protection locked="0"/>
    </xf>
    <xf numFmtId="0" fontId="1" fillId="5" borderId="8" xfId="1" applyFill="1" applyBorder="1" applyAlignment="1" applyProtection="1">
      <alignment vertical="center"/>
      <protection locked="0"/>
    </xf>
    <xf numFmtId="0" fontId="1" fillId="5" borderId="9" xfId="1" applyFill="1" applyBorder="1" applyAlignment="1" applyProtection="1">
      <alignment vertical="center"/>
      <protection locked="0"/>
    </xf>
    <xf numFmtId="0" fontId="1" fillId="5" borderId="6" xfId="1" applyFill="1" applyBorder="1" applyAlignment="1" applyProtection="1">
      <alignment vertical="center"/>
      <protection locked="0"/>
    </xf>
    <xf numFmtId="0" fontId="1" fillId="5" borderId="7" xfId="1" applyFill="1" applyBorder="1" applyAlignment="1" applyProtection="1">
      <alignment vertical="center"/>
      <protection locked="0"/>
    </xf>
    <xf numFmtId="0" fontId="1" fillId="0" borderId="12" xfId="1" applyBorder="1" applyAlignment="1">
      <alignment vertical="center"/>
    </xf>
    <xf numFmtId="0" fontId="1" fillId="6" borderId="18" xfId="1" applyFill="1" applyBorder="1" applyAlignment="1" applyProtection="1">
      <alignment vertical="center" wrapText="1"/>
      <protection locked="0"/>
    </xf>
    <xf numFmtId="0" fontId="1" fillId="6" borderId="19" xfId="1" applyFill="1" applyBorder="1" applyAlignment="1" applyProtection="1">
      <alignment vertical="center" wrapText="1"/>
      <protection locked="0"/>
    </xf>
    <xf numFmtId="0" fontId="1" fillId="0" borderId="0" xfId="1" applyAlignment="1" applyProtection="1">
      <alignment vertical="center"/>
      <protection locked="0"/>
    </xf>
    <xf numFmtId="164" fontId="1" fillId="3" borderId="3" xfId="1" applyNumberFormat="1" applyFill="1" applyBorder="1" applyAlignment="1">
      <alignment horizontal="left" vertical="center"/>
    </xf>
    <xf numFmtId="0" fontId="1" fillId="4" borderId="1" xfId="1" applyFill="1" applyBorder="1" applyAlignment="1">
      <alignment horizontal="left" vertical="center"/>
    </xf>
    <xf numFmtId="0" fontId="1" fillId="4" borderId="20" xfId="1" applyFill="1" applyBorder="1" applyAlignment="1">
      <alignment vertical="center"/>
    </xf>
    <xf numFmtId="0" fontId="10" fillId="7" borderId="1" xfId="1" applyFont="1" applyFill="1" applyBorder="1" applyAlignment="1">
      <alignment horizontal="center"/>
    </xf>
    <xf numFmtId="0" fontId="1" fillId="0" borderId="11" xfId="1" applyBorder="1"/>
    <xf numFmtId="0" fontId="2" fillId="0" borderId="21" xfId="1" applyFont="1" applyBorder="1"/>
    <xf numFmtId="0" fontId="1" fillId="0" borderId="21" xfId="1" applyBorder="1" applyAlignment="1">
      <alignment vertical="center"/>
    </xf>
    <xf numFmtId="0" fontId="1" fillId="0" borderId="22" xfId="1" applyBorder="1" applyAlignment="1">
      <alignment vertical="center"/>
    </xf>
    <xf numFmtId="0" fontId="1" fillId="0" borderId="13" xfId="1" applyBorder="1" applyAlignment="1">
      <alignment vertical="center"/>
    </xf>
    <xf numFmtId="0" fontId="11" fillId="0" borderId="0" xfId="0" applyFont="1" applyAlignment="1">
      <alignment vertical="center"/>
    </xf>
    <xf numFmtId="0" fontId="1" fillId="0" borderId="23" xfId="1" applyBorder="1" applyAlignment="1">
      <alignment horizontal="left"/>
    </xf>
    <xf numFmtId="49" fontId="1" fillId="0" borderId="24" xfId="1" applyNumberFormat="1" applyBorder="1"/>
    <xf numFmtId="49" fontId="1" fillId="0" borderId="25" xfId="1" applyNumberFormat="1" applyBorder="1"/>
    <xf numFmtId="0" fontId="1" fillId="0" borderId="26" xfId="1" applyBorder="1" applyAlignment="1">
      <alignment horizontal="left"/>
    </xf>
    <xf numFmtId="49" fontId="1" fillId="0" borderId="27" xfId="1" applyNumberFormat="1" applyBorder="1"/>
    <xf numFmtId="0" fontId="1" fillId="0" borderId="0" xfId="2"/>
    <xf numFmtId="164" fontId="1" fillId="3" borderId="1" xfId="1" quotePrefix="1" applyNumberFormat="1" applyFill="1" applyBorder="1" applyAlignment="1">
      <alignment horizontal="right" vertical="center"/>
    </xf>
    <xf numFmtId="0" fontId="1" fillId="6" borderId="14" xfId="1" applyFill="1" applyBorder="1" applyAlignment="1" applyProtection="1">
      <alignment horizontal="center" vertical="center" wrapText="1"/>
      <protection locked="0"/>
    </xf>
    <xf numFmtId="0" fontId="1" fillId="6" borderId="15" xfId="1" applyFill="1" applyBorder="1" applyAlignment="1" applyProtection="1">
      <alignment horizontal="center" vertical="center" wrapText="1"/>
      <protection locked="0"/>
    </xf>
    <xf numFmtId="0" fontId="1" fillId="6" borderId="16" xfId="1" applyFill="1" applyBorder="1" applyAlignment="1" applyProtection="1">
      <alignment horizontal="center" vertical="center" wrapText="1"/>
      <protection locked="0"/>
    </xf>
    <xf numFmtId="0" fontId="1" fillId="6" borderId="17" xfId="1" applyFill="1" applyBorder="1" applyAlignment="1" applyProtection="1">
      <alignment horizontal="center" vertical="center" wrapText="1"/>
      <protection locked="0"/>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1</xdr:colOff>
      <xdr:row>13</xdr:row>
      <xdr:rowOff>9524</xdr:rowOff>
    </xdr:from>
    <xdr:to>
      <xdr:col>14</xdr:col>
      <xdr:colOff>95251</xdr:colOff>
      <xdr:row>46</xdr:row>
      <xdr:rowOff>104774</xdr:rowOff>
    </xdr:to>
    <xdr:sp macro="" textlink="">
      <xdr:nvSpPr>
        <xdr:cNvPr id="2" name="TextBox 1">
          <a:extLst>
            <a:ext uri="{FF2B5EF4-FFF2-40B4-BE49-F238E27FC236}">
              <a16:creationId xmlns:a16="http://schemas.microsoft.com/office/drawing/2014/main" id="{84B82C9C-42AD-4DD8-91D6-259623C3A940}"/>
            </a:ext>
          </a:extLst>
        </xdr:cNvPr>
        <xdr:cNvSpPr txBox="1"/>
      </xdr:nvSpPr>
      <xdr:spPr>
        <a:xfrm>
          <a:off x="1" y="2112644"/>
          <a:ext cx="9056370" cy="5433939"/>
        </a:xfrm>
        <a:prstGeom prst="rect">
          <a:avLst/>
        </a:prstGeom>
        <a:solidFill>
          <a:srgbClr val="CCDED8"/>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Please use the following  information when</a:t>
          </a:r>
          <a:r>
            <a:rPr lang="en-US" sz="1400" b="1" baseline="0"/>
            <a:t> loading trays and submitting samples for </a:t>
          </a:r>
          <a:r>
            <a:rPr lang="el-GR" sz="1400" b="1" baseline="0"/>
            <a:t>δ</a:t>
          </a:r>
          <a:r>
            <a:rPr lang="en-US" sz="1400" b="1" baseline="30000"/>
            <a:t>13</a:t>
          </a:r>
          <a:r>
            <a:rPr lang="en-US" sz="1400" b="1" baseline="0"/>
            <a:t>C &amp; </a:t>
          </a:r>
          <a:r>
            <a:rPr lang="el-GR" sz="1400" b="1" baseline="0"/>
            <a:t>δ</a:t>
          </a:r>
          <a:r>
            <a:rPr lang="en-US" sz="1400" b="1" baseline="30000"/>
            <a:t>15</a:t>
          </a:r>
          <a:r>
            <a:rPr lang="en-US" sz="1400" b="1" baseline="0"/>
            <a:t>N analysis.</a:t>
          </a:r>
        </a:p>
        <a:p>
          <a:r>
            <a:rPr lang="en-US" sz="1400" b="0"/>
            <a:t>-Samples should be thoroughly dried, ground and well mixed.  </a:t>
          </a:r>
        </a:p>
        <a:p>
          <a:r>
            <a:rPr lang="en-US" sz="1400" b="0"/>
            <a:t>-Samples pretreated with acids need to be given at least 5-8 rinses with distilled water to get rid of all the acid in the sample.  </a:t>
          </a:r>
        </a:p>
        <a:p>
          <a:r>
            <a:rPr lang="en-US" sz="1400" b="0"/>
            <a:t>-If you decide to load your own samples please use 96 well plastic trays and make sure that none of the capsules are leaking.</a:t>
          </a:r>
          <a:r>
            <a:rPr lang="en-US" sz="1400" b="0" baseline="0"/>
            <a:t> (see picture below)</a:t>
          </a:r>
          <a:r>
            <a:rPr lang="en-US" sz="1400" b="0"/>
            <a:t> </a:t>
          </a:r>
        </a:p>
        <a:p>
          <a:r>
            <a:rPr lang="en-US" sz="1400" b="0"/>
            <a:t>-Samples must be loaded according to the tray loading template.   Fill</a:t>
          </a:r>
          <a:r>
            <a:rPr lang="en-US" sz="1400" b="0" baseline="0"/>
            <a:t> in the blue/green cells only and load the samples into the tray exactly how they are on the template. </a:t>
          </a:r>
        </a:p>
        <a:p>
          <a:r>
            <a:rPr lang="en-US" sz="1400" b="0" baseline="0"/>
            <a:t>-If there are any modifications to the template or the template is not used, the samples will be returned to you and will not be placed in the queue.</a:t>
          </a:r>
        </a:p>
        <a:p>
          <a:r>
            <a:rPr lang="en-US" sz="1400" b="0" baseline="0"/>
            <a:t>-Sample names should not include commas, apostrophes, quotation marks, back slash, or forward slash.</a:t>
          </a:r>
          <a:endParaRPr lang="en-US" sz="1400" b="0"/>
        </a:p>
        <a:p>
          <a:r>
            <a:rPr lang="en-US" sz="1400" b="0"/>
            <a:t>-Include</a:t>
          </a:r>
          <a:r>
            <a:rPr lang="en-US" sz="1400" b="0" baseline="0"/>
            <a:t> weights for solid samples.  If SIF is weighing the samples enter sample IDs and leave weight column blank.</a:t>
          </a:r>
        </a:p>
        <a:p>
          <a:r>
            <a:rPr lang="en-US" sz="1400" b="0"/>
            <a:t>-If</a:t>
          </a:r>
          <a:r>
            <a:rPr lang="en-US" sz="1400" b="0" baseline="0"/>
            <a:t> a job has multiple types of material, group samples of similar material together.</a:t>
          </a:r>
        </a:p>
        <a:p>
          <a:r>
            <a:rPr lang="en-US" sz="1400" b="0" baseline="0"/>
            <a:t>-Load the trays/template in the order you want your samples to be run.</a:t>
          </a:r>
        </a:p>
        <a:p>
          <a:r>
            <a:rPr lang="en-US" sz="1400" b="0" baseline="0"/>
            <a:t>-If your samples are enriched, load them from low to high enrichment to reduce the memory effect.</a:t>
          </a:r>
          <a:r>
            <a:rPr lang="en-US" sz="1400" b="0"/>
            <a:t>  </a:t>
          </a:r>
        </a:p>
        <a:p>
          <a:r>
            <a:rPr lang="en-US" sz="1400" b="0"/>
            <a:t>-Always use different trays for enriched</a:t>
          </a:r>
          <a:r>
            <a:rPr lang="en-US" sz="1400" b="0" baseline="0"/>
            <a:t> and natural abundance samples.</a:t>
          </a:r>
        </a:p>
        <a:p>
          <a:r>
            <a:rPr lang="en-US" sz="1400" b="0" baseline="0"/>
            <a:t>-If mailing the 96 well plates, ensure that when the tray is turned upsidedown and shaken the samples do not jump to other wells.  You can cut a piece of cardstock, thick paper, or cardboard to fit in the top of the tray.</a:t>
          </a:r>
        </a:p>
        <a:p>
          <a:r>
            <a:rPr lang="en-US" sz="1400" b="0"/>
            <a:t>-If you have more than</a:t>
          </a:r>
          <a:r>
            <a:rPr lang="en-US" sz="1400" b="0" baseline="0"/>
            <a:t> 9 trays, please submit as two jobs.</a:t>
          </a:r>
        </a:p>
        <a:p>
          <a:pPr eaLnBrk="1" fontAlgn="auto" latinLnBrk="0" hangingPunct="1"/>
          <a:r>
            <a:rPr lang="en-US" sz="1400" b="0" baseline="0">
              <a:solidFill>
                <a:schemeClr val="dk1"/>
              </a:solidFill>
              <a:effectLst/>
              <a:latin typeface="+mn-lt"/>
              <a:ea typeface="+mn-ea"/>
              <a:cs typeface="+mn-cs"/>
            </a:rPr>
            <a:t>-Including replicates throughout the run is recommended to assess sample homogeneity. Users may decide how to use replicates. It is best to give the replicates the same Sample ID.  The suggested places for the replicates in the tray are indicated by the cells in a different shade of green and labeled "optional replicate".  We do not charge for these replicates and they are not required.  Please do not update any field in gray.</a:t>
          </a:r>
          <a:endParaRPr lang="en-US"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400" b="0" baseline="0"/>
        </a:p>
      </xdr:txBody>
    </xdr:sp>
    <xdr:clientData/>
  </xdr:twoCellAnchor>
  <xdr:twoCellAnchor>
    <xdr:from>
      <xdr:col>0</xdr:col>
      <xdr:colOff>0</xdr:colOff>
      <xdr:row>0</xdr:row>
      <xdr:rowOff>0</xdr:rowOff>
    </xdr:from>
    <xdr:to>
      <xdr:col>14</xdr:col>
      <xdr:colOff>104775</xdr:colOff>
      <xdr:row>13</xdr:row>
      <xdr:rowOff>76199</xdr:rowOff>
    </xdr:to>
    <xdr:grpSp>
      <xdr:nvGrpSpPr>
        <xdr:cNvPr id="3" name="Group 2">
          <a:extLst>
            <a:ext uri="{FF2B5EF4-FFF2-40B4-BE49-F238E27FC236}">
              <a16:creationId xmlns:a16="http://schemas.microsoft.com/office/drawing/2014/main" id="{89FECEFD-B408-4DEA-98E1-ACC37DD52D7F}"/>
            </a:ext>
          </a:extLst>
        </xdr:cNvPr>
        <xdr:cNvGrpSpPr/>
      </xdr:nvGrpSpPr>
      <xdr:grpSpPr>
        <a:xfrm>
          <a:off x="0" y="0"/>
          <a:ext cx="9065895" cy="2179319"/>
          <a:chOff x="9525" y="9525"/>
          <a:chExt cx="10874375" cy="2895600"/>
        </a:xfrm>
      </xdr:grpSpPr>
      <xdr:grpSp>
        <xdr:nvGrpSpPr>
          <xdr:cNvPr id="4" name="Group 3">
            <a:extLst>
              <a:ext uri="{FF2B5EF4-FFF2-40B4-BE49-F238E27FC236}">
                <a16:creationId xmlns:a16="http://schemas.microsoft.com/office/drawing/2014/main" id="{DB506109-28FE-A147-E102-AED2E80935F2}"/>
              </a:ext>
            </a:extLst>
          </xdr:cNvPr>
          <xdr:cNvGrpSpPr/>
        </xdr:nvGrpSpPr>
        <xdr:grpSpPr>
          <a:xfrm>
            <a:off x="9525" y="9525"/>
            <a:ext cx="10874375" cy="2895600"/>
            <a:chOff x="0" y="0"/>
            <a:chExt cx="10874375" cy="2895600"/>
          </a:xfrm>
        </xdr:grpSpPr>
        <xdr:sp macro="" textlink="">
          <xdr:nvSpPr>
            <xdr:cNvPr id="6" name="Rectangle 5">
              <a:extLst>
                <a:ext uri="{FF2B5EF4-FFF2-40B4-BE49-F238E27FC236}">
                  <a16:creationId xmlns:a16="http://schemas.microsoft.com/office/drawing/2014/main" id="{FECCC718-DC50-9334-B83F-A390B4AC1806}"/>
                </a:ext>
              </a:extLst>
            </xdr:cNvPr>
            <xdr:cNvSpPr/>
          </xdr:nvSpPr>
          <xdr:spPr>
            <a:xfrm>
              <a:off x="0" y="1668145"/>
              <a:ext cx="10874375" cy="1170305"/>
            </a:xfrm>
            <a:prstGeom prst="rect">
              <a:avLst/>
            </a:prstGeom>
            <a:solidFill>
              <a:srgbClr val="CBCCCD"/>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7" name="Rectangle 6">
              <a:extLst>
                <a:ext uri="{FF2B5EF4-FFF2-40B4-BE49-F238E27FC236}">
                  <a16:creationId xmlns:a16="http://schemas.microsoft.com/office/drawing/2014/main" id="{B8E78174-4ADA-0C78-5CFE-ABF2B980E9FE}"/>
                </a:ext>
              </a:extLst>
            </xdr:cNvPr>
            <xdr:cNvSpPr/>
          </xdr:nvSpPr>
          <xdr:spPr>
            <a:xfrm>
              <a:off x="0" y="0"/>
              <a:ext cx="10874375" cy="1698625"/>
            </a:xfrm>
            <a:prstGeom prst="rect">
              <a:avLst/>
            </a:prstGeom>
            <a:solidFill>
              <a:srgbClr val="492F24"/>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pic>
          <xdr:nvPicPr>
            <xdr:cNvPr id="8" name="Picture 2">
              <a:extLst>
                <a:ext uri="{FF2B5EF4-FFF2-40B4-BE49-F238E27FC236}">
                  <a16:creationId xmlns:a16="http://schemas.microsoft.com/office/drawing/2014/main" id="{DE453CB9-81EE-FAF4-7735-860F66D9D2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343" t="4256" r="11411" b="34042"/>
            <a:stretch>
              <a:fillRect/>
            </a:stretch>
          </xdr:blipFill>
          <xdr:spPr bwMode="auto">
            <a:xfrm>
              <a:off x="861913" y="1843791"/>
              <a:ext cx="1276256" cy="885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TextBox 8">
              <a:extLst>
                <a:ext uri="{FF2B5EF4-FFF2-40B4-BE49-F238E27FC236}">
                  <a16:creationId xmlns:a16="http://schemas.microsoft.com/office/drawing/2014/main" id="{72F73E5E-710F-F979-A235-8CD742FA5864}"/>
                </a:ext>
              </a:extLst>
            </xdr:cNvPr>
            <xdr:cNvSpPr txBox="1"/>
          </xdr:nvSpPr>
          <xdr:spPr bwMode="auto">
            <a:xfrm>
              <a:off x="2739398" y="1647825"/>
              <a:ext cx="5667375" cy="1247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3200" b="0">
                  <a:solidFill>
                    <a:srgbClr val="79160C"/>
                  </a:solidFill>
                  <a:latin typeface="Century Schoolbook" pitchFamily="18" charset="0"/>
                </a:rPr>
                <a:t>Stable Isotope</a:t>
              </a:r>
              <a:r>
                <a:rPr lang="en-US" sz="3200" b="0" baseline="0">
                  <a:solidFill>
                    <a:srgbClr val="79160C"/>
                  </a:solidFill>
                  <a:latin typeface="Century Schoolbook" pitchFamily="18" charset="0"/>
                </a:rPr>
                <a:t> Facility</a:t>
              </a:r>
            </a:p>
          </xdr:txBody>
        </xdr:sp>
        <xdr:grpSp>
          <xdr:nvGrpSpPr>
            <xdr:cNvPr id="10" name="Group 9">
              <a:extLst>
                <a:ext uri="{FF2B5EF4-FFF2-40B4-BE49-F238E27FC236}">
                  <a16:creationId xmlns:a16="http://schemas.microsoft.com/office/drawing/2014/main" id="{9FFAE55A-5C9B-B866-AE77-FC8EAF366338}"/>
                </a:ext>
              </a:extLst>
            </xdr:cNvPr>
            <xdr:cNvGrpSpPr/>
          </xdr:nvGrpSpPr>
          <xdr:grpSpPr>
            <a:xfrm>
              <a:off x="8877301" y="1666874"/>
              <a:ext cx="1238250" cy="1152525"/>
              <a:chOff x="10458450" y="3019425"/>
              <a:chExt cx="2714625" cy="2400300"/>
            </a:xfrm>
          </xdr:grpSpPr>
          <xdr:pic>
            <xdr:nvPicPr>
              <xdr:cNvPr id="11" name="Picture 10">
                <a:extLst>
                  <a:ext uri="{FF2B5EF4-FFF2-40B4-BE49-F238E27FC236}">
                    <a16:creationId xmlns:a16="http://schemas.microsoft.com/office/drawing/2014/main" id="{B45A99B1-DAFF-1342-1D08-880D57C7F9B5}"/>
                  </a:ext>
                </a:extLst>
              </xdr:cNvPr>
              <xdr:cNvPicPr>
                <a:picLocks noChangeAspect="1"/>
              </xdr:cNvPicPr>
            </xdr:nvPicPr>
            <xdr:blipFill rotWithShape="1">
              <a:blip xmlns:r="http://schemas.openxmlformats.org/officeDocument/2006/relationships" r:embed="rId2"/>
              <a:srcRect r="685" b="24767"/>
              <a:stretch/>
            </xdr:blipFill>
            <xdr:spPr>
              <a:xfrm>
                <a:off x="10458450" y="3019425"/>
                <a:ext cx="2714625" cy="2400300"/>
              </a:xfrm>
              <a:prstGeom prst="rect">
                <a:avLst/>
              </a:prstGeom>
            </xdr:spPr>
          </xdr:pic>
          <xdr:sp macro="" textlink="">
            <xdr:nvSpPr>
              <xdr:cNvPr id="12" name="Oval 11">
                <a:extLst>
                  <a:ext uri="{FF2B5EF4-FFF2-40B4-BE49-F238E27FC236}">
                    <a16:creationId xmlns:a16="http://schemas.microsoft.com/office/drawing/2014/main" id="{B5C3B252-2E00-CC95-8403-97AB9FC00DB6}"/>
                  </a:ext>
                </a:extLst>
              </xdr:cNvPr>
              <xdr:cNvSpPr/>
            </xdr:nvSpPr>
            <xdr:spPr>
              <a:xfrm>
                <a:off x="11744325" y="4314825"/>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3" name="Oval 12">
                <a:extLst>
                  <a:ext uri="{FF2B5EF4-FFF2-40B4-BE49-F238E27FC236}">
                    <a16:creationId xmlns:a16="http://schemas.microsoft.com/office/drawing/2014/main" id="{37EE5192-F8D6-2EBB-4D15-A35B975D5263}"/>
                  </a:ext>
                </a:extLst>
              </xdr:cNvPr>
              <xdr:cNvSpPr/>
            </xdr:nvSpPr>
            <xdr:spPr>
              <a:xfrm>
                <a:off x="11658600" y="42291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4" name="Oval 13">
                <a:extLst>
                  <a:ext uri="{FF2B5EF4-FFF2-40B4-BE49-F238E27FC236}">
                    <a16:creationId xmlns:a16="http://schemas.microsoft.com/office/drawing/2014/main" id="{9DB923D3-48C9-0782-12B9-A29828D80B9A}"/>
                  </a:ext>
                </a:extLst>
              </xdr:cNvPr>
              <xdr:cNvSpPr/>
            </xdr:nvSpPr>
            <xdr:spPr>
              <a:xfrm>
                <a:off x="11801475" y="41529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5" name="Oval 14">
                <a:extLst>
                  <a:ext uri="{FF2B5EF4-FFF2-40B4-BE49-F238E27FC236}">
                    <a16:creationId xmlns:a16="http://schemas.microsoft.com/office/drawing/2014/main" id="{12FF66D1-3079-5E23-EAA8-79B221551220}"/>
                  </a:ext>
                </a:extLst>
              </xdr:cNvPr>
              <xdr:cNvSpPr/>
            </xdr:nvSpPr>
            <xdr:spPr>
              <a:xfrm>
                <a:off x="11820525" y="4248150"/>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6" name="Oval 15">
                <a:extLst>
                  <a:ext uri="{FF2B5EF4-FFF2-40B4-BE49-F238E27FC236}">
                    <a16:creationId xmlns:a16="http://schemas.microsoft.com/office/drawing/2014/main" id="{7A803E5F-35E8-6097-2208-1A5F5CDC47AB}"/>
                  </a:ext>
                </a:extLst>
              </xdr:cNvPr>
              <xdr:cNvSpPr/>
            </xdr:nvSpPr>
            <xdr:spPr>
              <a:xfrm>
                <a:off x="11744325" y="42291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7" name="Oval 16">
                <a:extLst>
                  <a:ext uri="{FF2B5EF4-FFF2-40B4-BE49-F238E27FC236}">
                    <a16:creationId xmlns:a16="http://schemas.microsoft.com/office/drawing/2014/main" id="{EF4312D2-6149-DD0B-6F5A-35EF8AAC8000}"/>
                  </a:ext>
                </a:extLst>
              </xdr:cNvPr>
              <xdr:cNvSpPr/>
            </xdr:nvSpPr>
            <xdr:spPr>
              <a:xfrm>
                <a:off x="11715750" y="4133850"/>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grpSp>
      <xdr:pic>
        <xdr:nvPicPr>
          <xdr:cNvPr id="5" name="Picture 4">
            <a:extLst>
              <a:ext uri="{FF2B5EF4-FFF2-40B4-BE49-F238E27FC236}">
                <a16:creationId xmlns:a16="http://schemas.microsoft.com/office/drawing/2014/main" id="{3AA24BDE-D81F-D26F-310D-D19CE9039585}"/>
              </a:ext>
            </a:extLst>
          </xdr:cNvPr>
          <xdr:cNvPicPr>
            <a:picLocks noChangeAspect="1"/>
          </xdr:cNvPicPr>
        </xdr:nvPicPr>
        <xdr:blipFill>
          <a:blip xmlns:r="http://schemas.openxmlformats.org/officeDocument/2006/relationships" r:embed="rId3"/>
          <a:stretch>
            <a:fillRect/>
          </a:stretch>
        </xdr:blipFill>
        <xdr:spPr>
          <a:xfrm>
            <a:off x="2485935" y="9525"/>
            <a:ext cx="6106159" cy="1695450"/>
          </a:xfrm>
          <a:prstGeom prst="rect">
            <a:avLst/>
          </a:prstGeom>
        </xdr:spPr>
      </xdr:pic>
    </xdr:grpSp>
    <xdr:clientData/>
  </xdr:twoCellAnchor>
  <xdr:oneCellAnchor>
    <xdr:from>
      <xdr:col>0</xdr:col>
      <xdr:colOff>0</xdr:colOff>
      <xdr:row>46</xdr:row>
      <xdr:rowOff>129121</xdr:rowOff>
    </xdr:from>
    <xdr:ext cx="8632179" cy="2566454"/>
    <xdr:pic>
      <xdr:nvPicPr>
        <xdr:cNvPr id="18" name="Picture 17" descr="tins properly and improperly packed">
          <a:extLst>
            <a:ext uri="{FF2B5EF4-FFF2-40B4-BE49-F238E27FC236}">
              <a16:creationId xmlns:a16="http://schemas.microsoft.com/office/drawing/2014/main" id="{D9FEDD7A-19CB-44EA-9D5D-95907CA5E22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7570930"/>
          <a:ext cx="8632179" cy="25664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2F1AC-AFC0-4FA4-AC9F-4DB2A58B69B0}">
  <dimension ref="A1"/>
  <sheetViews>
    <sheetView tabSelected="1" workbookViewId="0">
      <selection activeCell="R5" sqref="R5"/>
    </sheetView>
  </sheetViews>
  <sheetFormatPr defaultColWidth="9.09765625" defaultRowHeight="12.75" x14ac:dyDescent="0.25"/>
  <cols>
    <col min="1" max="16384" width="9.09765625" style="56"/>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50"/>
  <sheetViews>
    <sheetView zoomScaleNormal="100" workbookViewId="0">
      <selection activeCell="M8" sqref="M8"/>
    </sheetView>
  </sheetViews>
  <sheetFormatPr defaultColWidth="9.19921875" defaultRowHeight="12.75" customHeight="1" x14ac:dyDescent="0.25"/>
  <cols>
    <col min="1" max="1" width="4.3984375" style="1" customWidth="1"/>
    <col min="2" max="2" width="6.796875" style="1" customWidth="1"/>
    <col min="3" max="3" width="26.59765625" style="2" customWidth="1"/>
    <col min="4" max="4" width="23" style="1" customWidth="1"/>
    <col min="5" max="5" width="16.19921875" style="1" customWidth="1"/>
    <col min="6" max="7" width="23.796875" style="1" hidden="1" customWidth="1"/>
    <col min="8" max="8" width="20.3984375" style="1" customWidth="1"/>
    <col min="9" max="9" width="7.3984375" style="20" bestFit="1" customWidth="1"/>
    <col min="10" max="10" width="23.796875" style="20" customWidth="1"/>
    <col min="11" max="11" width="24.09765625" style="20" bestFit="1" customWidth="1"/>
    <col min="12" max="12" width="23.09765625" style="1" bestFit="1" customWidth="1"/>
    <col min="13" max="16384" width="9.19921875" style="1"/>
  </cols>
  <sheetData>
    <row r="1" spans="1:11" ht="12.75" customHeight="1" x14ac:dyDescent="0.25">
      <c r="A1" s="4" t="s">
        <v>0</v>
      </c>
      <c r="B1" s="5" t="s">
        <v>1</v>
      </c>
      <c r="C1" s="6" t="s">
        <v>2</v>
      </c>
      <c r="D1" s="7" t="s">
        <v>3</v>
      </c>
      <c r="E1" s="5" t="s">
        <v>4</v>
      </c>
      <c r="F1" s="7" t="s">
        <v>73</v>
      </c>
      <c r="G1" s="44" t="s">
        <v>88</v>
      </c>
      <c r="H1" s="8" t="s">
        <v>74</v>
      </c>
      <c r="I1" s="5" t="s">
        <v>5</v>
      </c>
      <c r="J1" s="5" t="s">
        <v>7</v>
      </c>
      <c r="K1" s="5" t="s">
        <v>6</v>
      </c>
    </row>
    <row r="2" spans="1:11" x14ac:dyDescent="0.25">
      <c r="A2" s="9">
        <v>1</v>
      </c>
      <c r="B2" s="9" t="s">
        <v>8</v>
      </c>
      <c r="C2" s="57" t="str">
        <f>CONCATENATE(D2&amp;J$2,"_",$I$2&amp;"-1")</f>
        <v>48-UWSIF-Glut-4-0_9-1</v>
      </c>
      <c r="D2" s="10" t="s">
        <v>75</v>
      </c>
      <c r="E2" s="11"/>
      <c r="F2" s="12" t="s">
        <v>76</v>
      </c>
      <c r="G2" s="43" t="s">
        <v>76</v>
      </c>
      <c r="H2" s="13"/>
      <c r="I2" s="17">
        <v>9</v>
      </c>
      <c r="J2" s="18">
        <f>'Tray 1'!J2</f>
        <v>0</v>
      </c>
      <c r="K2" s="18">
        <f>'Tray 1'!K2</f>
        <v>0</v>
      </c>
    </row>
    <row r="3" spans="1:11" x14ac:dyDescent="0.25">
      <c r="A3" s="9">
        <v>2</v>
      </c>
      <c r="B3" s="9" t="s">
        <v>9</v>
      </c>
      <c r="C3" s="57" t="str">
        <f>CONCATENATE(D3&amp;J$2,"_",$I$2&amp;"-2")</f>
        <v>48-UWSIF-Glut-4-0_9-2</v>
      </c>
      <c r="D3" s="10" t="s">
        <v>75</v>
      </c>
      <c r="E3" s="11"/>
      <c r="F3" s="14" t="s">
        <v>77</v>
      </c>
      <c r="G3" s="14" t="s">
        <v>77</v>
      </c>
      <c r="H3" s="14"/>
    </row>
    <row r="4" spans="1:11" ht="12.75" customHeight="1" x14ac:dyDescent="0.25">
      <c r="A4" s="9">
        <v>3</v>
      </c>
      <c r="B4" s="9" t="s">
        <v>10</v>
      </c>
      <c r="C4" s="57" t="str">
        <f>CONCATENATE(D4&amp;J$2,"_",$I$2&amp;"-3")</f>
        <v>48-UWSIF-Glut-4-0_9-3</v>
      </c>
      <c r="D4" s="10" t="s">
        <v>75</v>
      </c>
      <c r="E4" s="11"/>
      <c r="F4" s="14" t="s">
        <v>77</v>
      </c>
      <c r="G4" s="14" t="s">
        <v>77</v>
      </c>
      <c r="H4" s="14"/>
      <c r="J4" s="21" t="s">
        <v>87</v>
      </c>
      <c r="K4" s="22"/>
    </row>
    <row r="5" spans="1:11" x14ac:dyDescent="0.25">
      <c r="A5" s="9">
        <v>4</v>
      </c>
      <c r="B5" s="9" t="s">
        <v>11</v>
      </c>
      <c r="C5" s="57" t="str">
        <f>CONCATENATE(D5&amp;J$2,"_",$I$2&amp;"-4")</f>
        <v>48-UWSIF-Glut-4-0_9-4</v>
      </c>
      <c r="D5" s="10" t="s">
        <v>75</v>
      </c>
      <c r="E5" s="11"/>
      <c r="F5" s="14" t="s">
        <v>77</v>
      </c>
      <c r="G5" s="14" t="s">
        <v>77</v>
      </c>
      <c r="H5" s="14"/>
      <c r="J5" s="23" t="s">
        <v>82</v>
      </c>
      <c r="K5" s="24"/>
    </row>
    <row r="6" spans="1:11" ht="12.75" customHeight="1" x14ac:dyDescent="0.25">
      <c r="A6" s="9">
        <v>5</v>
      </c>
      <c r="B6" s="9" t="s">
        <v>12</v>
      </c>
      <c r="C6" s="57" t="str">
        <f>CONCATENATE(D6&amp;J$2,"_",$I$2&amp;"-5")</f>
        <v>48-UWSIF-Glut-4-0_9-5</v>
      </c>
      <c r="D6" s="10" t="s">
        <v>75</v>
      </c>
      <c r="E6" s="11"/>
      <c r="F6" s="14" t="s">
        <v>77</v>
      </c>
      <c r="G6" s="14" t="s">
        <v>77</v>
      </c>
      <c r="H6" s="14"/>
      <c r="J6" s="25" t="s">
        <v>83</v>
      </c>
      <c r="K6" s="26"/>
    </row>
    <row r="7" spans="1:11" ht="12.75" customHeight="1" x14ac:dyDescent="0.25">
      <c r="A7" s="9">
        <v>6</v>
      </c>
      <c r="B7" s="9" t="s">
        <v>13</v>
      </c>
      <c r="C7" s="57" t="str">
        <f>CONCATENATE(D7&amp;J$2,"_",$I$2&amp;"-1")</f>
        <v>39-UWSIF-Glut-2-0_9-1</v>
      </c>
      <c r="D7" s="10" t="s">
        <v>78</v>
      </c>
      <c r="E7" s="11"/>
      <c r="F7" s="14" t="s">
        <v>77</v>
      </c>
      <c r="G7" s="14" t="s">
        <v>90</v>
      </c>
      <c r="H7" s="14"/>
      <c r="J7" s="27" t="s">
        <v>14</v>
      </c>
      <c r="K7" s="28"/>
    </row>
    <row r="8" spans="1:11" ht="12.75" customHeight="1" x14ac:dyDescent="0.25">
      <c r="A8" s="9">
        <v>7</v>
      </c>
      <c r="B8" s="9" t="s">
        <v>15</v>
      </c>
      <c r="C8" s="57" t="str">
        <f>CONCATENATE(D8&amp;J$2,"_",$I$2&amp;"-2")</f>
        <v>39-UWSIF-Glut-2-0_9-2</v>
      </c>
      <c r="D8" s="10" t="s">
        <v>78</v>
      </c>
      <c r="E8" s="11"/>
      <c r="F8" s="14" t="s">
        <v>77</v>
      </c>
      <c r="G8" s="14" t="s">
        <v>90</v>
      </c>
      <c r="H8" s="14"/>
      <c r="J8" s="29" t="s">
        <v>16</v>
      </c>
      <c r="K8" s="30"/>
    </row>
    <row r="9" spans="1:11" ht="12.75" customHeight="1" x14ac:dyDescent="0.25">
      <c r="A9" s="9">
        <v>8</v>
      </c>
      <c r="B9" s="9" t="s">
        <v>17</v>
      </c>
      <c r="C9" s="57" t="str">
        <f>CONCATENATE(D9&amp;J$2,"_",$I$2&amp;"-1")</f>
        <v>47-UWSIF-Alfalfa2-0_9-1</v>
      </c>
      <c r="D9" s="10" t="s">
        <v>72</v>
      </c>
      <c r="E9" s="11"/>
      <c r="F9" s="14" t="s">
        <v>80</v>
      </c>
      <c r="G9" s="14" t="s">
        <v>90</v>
      </c>
      <c r="H9" s="14"/>
      <c r="J9" s="31" t="s">
        <v>18</v>
      </c>
      <c r="K9" s="32"/>
    </row>
    <row r="10" spans="1:11" ht="12.75" customHeight="1" x14ac:dyDescent="0.25">
      <c r="A10" s="9">
        <v>9</v>
      </c>
      <c r="B10" s="9" t="s">
        <v>19</v>
      </c>
      <c r="C10" s="57" t="str">
        <f>CONCATENATE(D10&amp;J$2,"_",$I$2&amp;"-2")</f>
        <v>47-UWSIF-Alfalfa2-0_9-2</v>
      </c>
      <c r="D10" s="10" t="s">
        <v>72</v>
      </c>
      <c r="E10" s="11"/>
      <c r="F10" s="14" t="s">
        <v>80</v>
      </c>
      <c r="G10" s="14" t="s">
        <v>90</v>
      </c>
      <c r="H10" s="14"/>
      <c r="J10" s="33"/>
      <c r="K10" s="34"/>
    </row>
    <row r="11" spans="1:11" ht="12.75" customHeight="1" x14ac:dyDescent="0.25">
      <c r="A11" s="9">
        <v>10</v>
      </c>
      <c r="B11" s="9" t="s">
        <v>20</v>
      </c>
      <c r="C11" s="57" t="str">
        <f>CONCATENATE(D11&amp;J$2,"_",$I$2&amp;"-1")</f>
        <v>62-UWSIF-EnrichedUrea-0_9-1</v>
      </c>
      <c r="D11" s="10" t="s">
        <v>92</v>
      </c>
      <c r="E11" s="11"/>
      <c r="F11" s="14" t="s">
        <v>79</v>
      </c>
      <c r="G11" s="14" t="s">
        <v>80</v>
      </c>
      <c r="H11" s="14"/>
      <c r="J11" s="33"/>
      <c r="K11" s="34"/>
    </row>
    <row r="12" spans="1:11" ht="12.75" customHeight="1" x14ac:dyDescent="0.25">
      <c r="A12" s="9">
        <v>11</v>
      </c>
      <c r="B12" s="9" t="s">
        <v>21</v>
      </c>
      <c r="C12" s="57" t="str">
        <f>CONCATENATE(D12&amp;J$2,"_",$I$2&amp;"-2")</f>
        <v>62-UWSIF-EnrichedUrea-0_9-2</v>
      </c>
      <c r="D12" s="10" t="s">
        <v>92</v>
      </c>
      <c r="E12" s="11"/>
      <c r="F12" s="14" t="s">
        <v>79</v>
      </c>
      <c r="G12" s="14" t="s">
        <v>80</v>
      </c>
      <c r="H12" s="14"/>
      <c r="J12" s="33"/>
      <c r="K12" s="34"/>
    </row>
    <row r="13" spans="1:11" ht="12.75" customHeight="1" x14ac:dyDescent="0.25">
      <c r="A13" s="9">
        <v>12</v>
      </c>
      <c r="B13" s="9" t="s">
        <v>22</v>
      </c>
      <c r="C13" s="57" t="str">
        <f>CONCATENATE(D13&amp;J$2,"_",$I$2&amp;"-1")</f>
        <v>63-UWSIF-EnrichedUrea-0_9-1</v>
      </c>
      <c r="D13" s="41" t="s">
        <v>93</v>
      </c>
      <c r="E13" s="42"/>
      <c r="F13" s="14" t="s">
        <v>79</v>
      </c>
      <c r="G13" s="14" t="s">
        <v>79</v>
      </c>
      <c r="H13" s="14"/>
      <c r="J13" s="33"/>
      <c r="K13" s="34"/>
    </row>
    <row r="14" spans="1:11" ht="12.75" customHeight="1" x14ac:dyDescent="0.25">
      <c r="A14" s="9">
        <v>13</v>
      </c>
      <c r="B14" s="9" t="s">
        <v>23</v>
      </c>
      <c r="C14" s="57" t="str">
        <f>CONCATENATE(D14&amp;J$2,"_",$I$2&amp;"-2")</f>
        <v>63-UWSIF-EnrichedUrea-0_9-2</v>
      </c>
      <c r="D14" s="41" t="s">
        <v>93</v>
      </c>
      <c r="E14" s="42"/>
      <c r="F14" s="14" t="s">
        <v>79</v>
      </c>
      <c r="G14" s="14" t="s">
        <v>79</v>
      </c>
      <c r="H14" s="14"/>
      <c r="J14" s="33"/>
      <c r="K14" s="34"/>
    </row>
    <row r="15" spans="1:11" ht="12.75" customHeight="1" x14ac:dyDescent="0.25">
      <c r="A15" s="9">
        <v>14</v>
      </c>
      <c r="B15" s="9" t="s">
        <v>24</v>
      </c>
      <c r="C15" s="57" t="str">
        <f>CONCATENATE(D15&amp;J$2,"_",$I$2&amp;"-3")</f>
        <v>39-UWSIF-Glut-2-0_9-3</v>
      </c>
      <c r="D15" s="41" t="s">
        <v>78</v>
      </c>
      <c r="E15" s="42"/>
      <c r="F15" s="14" t="s">
        <v>76</v>
      </c>
      <c r="G15" s="14" t="s">
        <v>76</v>
      </c>
      <c r="H15" s="14"/>
      <c r="J15" s="33"/>
      <c r="K15" s="34"/>
    </row>
    <row r="16" spans="1:11" ht="12.75" customHeight="1" x14ac:dyDescent="0.25">
      <c r="A16" s="9">
        <v>15</v>
      </c>
      <c r="B16" s="9" t="s">
        <v>25</v>
      </c>
      <c r="C16" s="57" t="str">
        <f>CONCATENATE(D16&amp;J$2,"_",$I$2&amp;"-4")</f>
        <v>39-UWSIF-Glut-2-0_9-4</v>
      </c>
      <c r="D16" s="41" t="s">
        <v>78</v>
      </c>
      <c r="E16" s="42"/>
      <c r="F16" s="14" t="s">
        <v>76</v>
      </c>
      <c r="G16" s="14" t="s">
        <v>76</v>
      </c>
      <c r="H16" s="14"/>
      <c r="J16" s="35"/>
      <c r="K16" s="36"/>
    </row>
    <row r="17" spans="1:12" ht="12.75" customHeight="1" thickBot="1" x14ac:dyDescent="0.3">
      <c r="A17" s="9">
        <v>16</v>
      </c>
      <c r="B17" s="9" t="s">
        <v>26</v>
      </c>
      <c r="C17" s="3" t="str">
        <f>_xlfn.CONCAT($J$2,"_", $I$2, "-"&amp;((ROW()-16+220)))</f>
        <v>0_9-221</v>
      </c>
      <c r="D17" s="15"/>
      <c r="E17" s="15"/>
      <c r="F17" s="14" t="s">
        <v>81</v>
      </c>
      <c r="G17" s="14"/>
      <c r="H17" s="16"/>
      <c r="J17" s="40"/>
      <c r="K17" s="40"/>
    </row>
    <row r="18" spans="1:12" ht="12.75" customHeight="1" thickBot="1" x14ac:dyDescent="0.3">
      <c r="A18" s="9">
        <v>17</v>
      </c>
      <c r="B18" s="9" t="s">
        <v>27</v>
      </c>
      <c r="C18" s="3" t="str">
        <f t="shared" ref="C18:C44" si="0">_xlfn.CONCAT($J$2,"_", $I$2, "-"&amp;((ROW()-16+220)))</f>
        <v>0_9-222</v>
      </c>
      <c r="D18" s="15"/>
      <c r="E18" s="15"/>
      <c r="F18" s="14" t="s">
        <v>81</v>
      </c>
      <c r="G18" s="14"/>
      <c r="H18" s="16"/>
      <c r="J18" s="45" t="s">
        <v>89</v>
      </c>
      <c r="K18" s="46" t="s">
        <v>60</v>
      </c>
      <c r="L18" s="47" t="s">
        <v>97</v>
      </c>
    </row>
    <row r="19" spans="1:12" ht="12.75" customHeight="1" x14ac:dyDescent="0.25">
      <c r="A19" s="9">
        <v>18</v>
      </c>
      <c r="B19" s="9" t="s">
        <v>28</v>
      </c>
      <c r="C19" s="3" t="str">
        <f t="shared" si="0"/>
        <v>0_9-223</v>
      </c>
      <c r="D19" s="15"/>
      <c r="E19" s="15"/>
      <c r="F19" s="14" t="s">
        <v>81</v>
      </c>
      <c r="G19" s="14"/>
      <c r="H19" s="16"/>
      <c r="J19" s="37" t="s">
        <v>66</v>
      </c>
      <c r="K19" s="1"/>
      <c r="L19" s="48" t="s">
        <v>76</v>
      </c>
    </row>
    <row r="20" spans="1:12" ht="12.75" customHeight="1" x14ac:dyDescent="0.25">
      <c r="A20" s="9">
        <v>19</v>
      </c>
      <c r="B20" s="9" t="s">
        <v>29</v>
      </c>
      <c r="C20" s="3" t="str">
        <f t="shared" si="0"/>
        <v>0_9-224</v>
      </c>
      <c r="D20" s="15"/>
      <c r="E20" s="15"/>
      <c r="F20" s="14" t="s">
        <v>81</v>
      </c>
      <c r="G20" s="14"/>
      <c r="H20" s="16"/>
      <c r="J20" s="37" t="s">
        <v>67</v>
      </c>
      <c r="K20" s="1"/>
      <c r="L20" s="37" t="s">
        <v>79</v>
      </c>
    </row>
    <row r="21" spans="1:12" ht="12.75" customHeight="1" x14ac:dyDescent="0.25">
      <c r="A21" s="9">
        <v>20</v>
      </c>
      <c r="B21" s="9" t="s">
        <v>30</v>
      </c>
      <c r="C21" s="3" t="str">
        <f t="shared" si="0"/>
        <v>0_9-225</v>
      </c>
      <c r="D21" s="15"/>
      <c r="E21" s="15"/>
      <c r="F21" s="14" t="s">
        <v>81</v>
      </c>
      <c r="G21" s="14"/>
      <c r="H21" s="16"/>
      <c r="J21" s="37" t="s">
        <v>68</v>
      </c>
      <c r="K21" s="1"/>
      <c r="L21" s="37" t="s">
        <v>84</v>
      </c>
    </row>
    <row r="22" spans="1:12" ht="12.75" customHeight="1" x14ac:dyDescent="0.25">
      <c r="A22" s="9">
        <v>21</v>
      </c>
      <c r="B22" s="9" t="s">
        <v>31</v>
      </c>
      <c r="C22" s="3" t="str">
        <f t="shared" si="0"/>
        <v>0_9-226</v>
      </c>
      <c r="D22" s="15"/>
      <c r="E22" s="15"/>
      <c r="F22" s="14" t="s">
        <v>81</v>
      </c>
      <c r="G22" s="14"/>
      <c r="H22" s="16"/>
      <c r="J22" s="37" t="s">
        <v>71</v>
      </c>
      <c r="K22" s="1"/>
      <c r="L22" s="37" t="s">
        <v>77</v>
      </c>
    </row>
    <row r="23" spans="1:12" ht="12.75" customHeight="1" x14ac:dyDescent="0.25">
      <c r="A23" s="9">
        <v>22</v>
      </c>
      <c r="B23" s="9" t="s">
        <v>32</v>
      </c>
      <c r="C23" s="3" t="str">
        <f t="shared" si="0"/>
        <v>0_9-227</v>
      </c>
      <c r="D23" s="15"/>
      <c r="E23" s="15"/>
      <c r="F23" s="14" t="s">
        <v>81</v>
      </c>
      <c r="G23" s="14"/>
      <c r="H23" s="16"/>
      <c r="J23" s="37" t="s">
        <v>70</v>
      </c>
      <c r="K23" s="1"/>
      <c r="L23" s="37" t="s">
        <v>80</v>
      </c>
    </row>
    <row r="24" spans="1:12" ht="12.75" customHeight="1" x14ac:dyDescent="0.25">
      <c r="A24" s="9">
        <v>23</v>
      </c>
      <c r="B24" s="9" t="s">
        <v>33</v>
      </c>
      <c r="C24" s="3" t="str">
        <f t="shared" si="0"/>
        <v>0_9-228</v>
      </c>
      <c r="D24" s="15"/>
      <c r="E24" s="15"/>
      <c r="F24" s="14" t="s">
        <v>81</v>
      </c>
      <c r="G24" s="14"/>
      <c r="H24" s="16"/>
      <c r="J24" s="37" t="s">
        <v>69</v>
      </c>
      <c r="K24" s="1"/>
      <c r="L24" s="37" t="s">
        <v>81</v>
      </c>
    </row>
    <row r="25" spans="1:12" ht="12.75" customHeight="1" thickBot="1" x14ac:dyDescent="0.3">
      <c r="A25" s="9">
        <v>24</v>
      </c>
      <c r="B25" s="9" t="s">
        <v>34</v>
      </c>
      <c r="C25" s="3" t="str">
        <f t="shared" si="0"/>
        <v>0_9-229</v>
      </c>
      <c r="D25" s="15"/>
      <c r="E25" s="15"/>
      <c r="F25" s="14" t="s">
        <v>81</v>
      </c>
      <c r="G25" s="14"/>
      <c r="H25" s="16"/>
      <c r="J25" s="37" t="s">
        <v>78</v>
      </c>
      <c r="K25" s="1"/>
      <c r="L25" s="49" t="s">
        <v>90</v>
      </c>
    </row>
    <row r="26" spans="1:12" ht="12.75" customHeight="1" x14ac:dyDescent="0.25">
      <c r="A26" s="9">
        <v>25</v>
      </c>
      <c r="B26" s="9" t="s">
        <v>35</v>
      </c>
      <c r="C26" s="3" t="str">
        <f t="shared" si="0"/>
        <v>0_9-230</v>
      </c>
      <c r="D26" s="15"/>
      <c r="E26" s="15"/>
      <c r="F26" s="14" t="s">
        <v>81</v>
      </c>
      <c r="G26" s="14"/>
      <c r="H26" s="16"/>
      <c r="J26" s="37" t="s">
        <v>85</v>
      </c>
      <c r="K26" s="1"/>
      <c r="L26" s="50"/>
    </row>
    <row r="27" spans="1:12" ht="12.75" customHeight="1" x14ac:dyDescent="0.25">
      <c r="A27" s="9">
        <v>26</v>
      </c>
      <c r="B27" s="9" t="s">
        <v>36</v>
      </c>
      <c r="C27" s="3" t="str">
        <f t="shared" si="0"/>
        <v>0_9-231</v>
      </c>
      <c r="D27" s="15"/>
      <c r="E27" s="15"/>
      <c r="F27" s="14" t="s">
        <v>81</v>
      </c>
      <c r="G27" s="14"/>
      <c r="H27" s="16"/>
      <c r="J27" s="37" t="s">
        <v>72</v>
      </c>
      <c r="K27" s="1"/>
      <c r="L27" s="50"/>
    </row>
    <row r="28" spans="1:12" ht="12.75" customHeight="1" thickBot="1" x14ac:dyDescent="0.3">
      <c r="A28" s="9">
        <v>27</v>
      </c>
      <c r="B28" s="9" t="s">
        <v>37</v>
      </c>
      <c r="C28" s="3" t="str">
        <f t="shared" si="0"/>
        <v>0_9-232</v>
      </c>
      <c r="D28" s="15"/>
      <c r="E28" s="15"/>
      <c r="F28" s="14" t="s">
        <v>81</v>
      </c>
      <c r="G28" s="14"/>
      <c r="H28" s="16"/>
      <c r="J28" s="37" t="s">
        <v>75</v>
      </c>
      <c r="K28" s="1"/>
      <c r="L28" s="50"/>
    </row>
    <row r="29" spans="1:12" ht="12.75" customHeight="1" x14ac:dyDescent="0.25">
      <c r="A29" s="9">
        <v>28</v>
      </c>
      <c r="B29" s="9" t="s">
        <v>38</v>
      </c>
      <c r="C29" s="3" t="str">
        <f t="shared" si="0"/>
        <v>0_9-233</v>
      </c>
      <c r="D29" s="15"/>
      <c r="E29" s="15"/>
      <c r="F29" s="14" t="s">
        <v>81</v>
      </c>
      <c r="G29" s="14"/>
      <c r="H29" s="16"/>
      <c r="J29" s="51" t="s">
        <v>91</v>
      </c>
      <c r="K29" s="52" t="s">
        <v>61</v>
      </c>
      <c r="L29" s="50"/>
    </row>
    <row r="30" spans="1:12" ht="12.75" customHeight="1" x14ac:dyDescent="0.25">
      <c r="A30" s="9">
        <v>29</v>
      </c>
      <c r="B30" s="9" t="s">
        <v>39</v>
      </c>
      <c r="C30" s="3" t="str">
        <f t="shared" si="0"/>
        <v>0_9-234</v>
      </c>
      <c r="D30" s="15"/>
      <c r="E30" s="15"/>
      <c r="F30" s="14" t="s">
        <v>81</v>
      </c>
      <c r="G30" s="14"/>
      <c r="H30" s="16"/>
      <c r="J30" s="51" t="s">
        <v>92</v>
      </c>
      <c r="K30" s="53" t="s">
        <v>62</v>
      </c>
    </row>
    <row r="31" spans="1:12" ht="12.75" customHeight="1" x14ac:dyDescent="0.25">
      <c r="A31" s="9">
        <v>30</v>
      </c>
      <c r="B31" s="9" t="s">
        <v>40</v>
      </c>
      <c r="C31" s="3" t="str">
        <f t="shared" si="0"/>
        <v>0_9-235</v>
      </c>
      <c r="D31" s="15"/>
      <c r="E31" s="15"/>
      <c r="F31" s="14" t="s">
        <v>81</v>
      </c>
      <c r="G31" s="14"/>
      <c r="H31" s="16"/>
      <c r="J31" s="51" t="s">
        <v>93</v>
      </c>
      <c r="K31" s="53" t="s">
        <v>63</v>
      </c>
    </row>
    <row r="32" spans="1:12" ht="12.75" customHeight="1" x14ac:dyDescent="0.25">
      <c r="A32" s="9">
        <v>31</v>
      </c>
      <c r="B32" s="9" t="s">
        <v>41</v>
      </c>
      <c r="C32" s="3" t="str">
        <f t="shared" si="0"/>
        <v>0_9-236</v>
      </c>
      <c r="D32" s="15"/>
      <c r="E32" s="15"/>
      <c r="F32" s="14" t="s">
        <v>81</v>
      </c>
      <c r="G32" s="14"/>
      <c r="H32" s="16"/>
      <c r="J32" s="51" t="s">
        <v>94</v>
      </c>
      <c r="K32" s="53" t="s">
        <v>64</v>
      </c>
    </row>
    <row r="33" spans="1:11" ht="12.75" customHeight="1" thickBot="1" x14ac:dyDescent="0.3">
      <c r="A33" s="9">
        <v>32</v>
      </c>
      <c r="B33" s="9" t="s">
        <v>42</v>
      </c>
      <c r="C33" s="3" t="str">
        <f t="shared" si="0"/>
        <v>0_9-237</v>
      </c>
      <c r="D33" s="15"/>
      <c r="E33" s="15"/>
      <c r="F33" s="14" t="s">
        <v>81</v>
      </c>
      <c r="G33" s="14"/>
      <c r="H33" s="16"/>
      <c r="J33" s="54" t="s">
        <v>95</v>
      </c>
      <c r="K33" s="55" t="s">
        <v>65</v>
      </c>
    </row>
    <row r="34" spans="1:11" ht="12.75" customHeight="1" x14ac:dyDescent="0.25">
      <c r="A34" s="9">
        <v>33</v>
      </c>
      <c r="B34" s="9" t="s">
        <v>43</v>
      </c>
      <c r="C34" s="3" t="str">
        <f t="shared" si="0"/>
        <v>0_9-238</v>
      </c>
      <c r="D34" s="15"/>
      <c r="E34" s="15"/>
      <c r="F34" s="14" t="s">
        <v>81</v>
      </c>
      <c r="G34" s="14"/>
      <c r="H34" s="16"/>
    </row>
    <row r="35" spans="1:11" ht="12.75" customHeight="1" x14ac:dyDescent="0.25">
      <c r="A35" s="9">
        <v>34</v>
      </c>
      <c r="B35" s="9" t="s">
        <v>44</v>
      </c>
      <c r="C35" s="3" t="str">
        <f t="shared" si="0"/>
        <v>0_9-239</v>
      </c>
      <c r="D35" s="15"/>
      <c r="E35" s="15"/>
      <c r="F35" s="14" t="s">
        <v>81</v>
      </c>
      <c r="G35" s="14"/>
      <c r="H35" s="16"/>
    </row>
    <row r="36" spans="1:11" ht="12.75" customHeight="1" x14ac:dyDescent="0.25">
      <c r="A36" s="9">
        <v>35</v>
      </c>
      <c r="B36" s="9" t="s">
        <v>45</v>
      </c>
      <c r="C36" s="3" t="str">
        <f t="shared" si="0"/>
        <v>0_9-240</v>
      </c>
      <c r="D36" s="15"/>
      <c r="E36" s="15"/>
      <c r="F36" s="14" t="s">
        <v>81</v>
      </c>
      <c r="G36" s="14"/>
      <c r="H36" s="16"/>
    </row>
    <row r="37" spans="1:11" ht="12.75" customHeight="1" x14ac:dyDescent="0.25">
      <c r="A37" s="9">
        <v>36</v>
      </c>
      <c r="B37" s="9" t="s">
        <v>46</v>
      </c>
      <c r="C37" s="3" t="str">
        <f t="shared" si="0"/>
        <v>0_9-241</v>
      </c>
      <c r="D37" s="15"/>
      <c r="E37" s="15"/>
      <c r="F37" s="14" t="s">
        <v>81</v>
      </c>
      <c r="G37" s="14"/>
      <c r="H37" s="16"/>
    </row>
    <row r="38" spans="1:11" ht="12.75" customHeight="1" x14ac:dyDescent="0.25">
      <c r="A38" s="9">
        <v>37</v>
      </c>
      <c r="B38" s="9" t="s">
        <v>47</v>
      </c>
      <c r="C38" s="3" t="str">
        <f t="shared" si="0"/>
        <v>0_9-242</v>
      </c>
      <c r="D38" s="15"/>
      <c r="E38" s="15"/>
      <c r="F38" s="14" t="s">
        <v>81</v>
      </c>
      <c r="G38" s="14"/>
      <c r="H38" s="16"/>
    </row>
    <row r="39" spans="1:11" ht="12.75" customHeight="1" thickBot="1" x14ac:dyDescent="0.3">
      <c r="A39" s="9">
        <v>38</v>
      </c>
      <c r="B39" s="9" t="s">
        <v>48</v>
      </c>
      <c r="C39" s="3" t="str">
        <f t="shared" si="0"/>
        <v>0_9-243</v>
      </c>
      <c r="D39" s="15"/>
      <c r="E39" s="15"/>
      <c r="F39" s="14" t="s">
        <v>81</v>
      </c>
      <c r="G39" s="14"/>
      <c r="H39" s="16"/>
    </row>
    <row r="40" spans="1:11" ht="12.75" customHeight="1" x14ac:dyDescent="0.25">
      <c r="A40" s="9">
        <v>39</v>
      </c>
      <c r="B40" s="9" t="s">
        <v>49</v>
      </c>
      <c r="C40" s="3" t="str">
        <f t="shared" si="0"/>
        <v>0_9-244</v>
      </c>
      <c r="D40" s="15"/>
      <c r="E40" s="15"/>
      <c r="F40" s="14" t="s">
        <v>81</v>
      </c>
      <c r="G40" s="14"/>
      <c r="H40" s="16"/>
      <c r="J40" s="58" t="s">
        <v>86</v>
      </c>
      <c r="K40" s="59"/>
    </row>
    <row r="41" spans="1:11" ht="12.75" customHeight="1" x14ac:dyDescent="0.25">
      <c r="A41" s="9">
        <v>40</v>
      </c>
      <c r="B41" s="9" t="s">
        <v>50</v>
      </c>
      <c r="C41" s="3" t="str">
        <f t="shared" si="0"/>
        <v>0_9-245</v>
      </c>
      <c r="D41" s="15"/>
      <c r="E41" s="15"/>
      <c r="F41" s="14" t="s">
        <v>81</v>
      </c>
      <c r="G41" s="14"/>
      <c r="H41" s="16"/>
      <c r="J41" s="60"/>
      <c r="K41" s="61"/>
    </row>
    <row r="42" spans="1:11" ht="12.75" customHeight="1" x14ac:dyDescent="0.25">
      <c r="A42" s="9">
        <v>41</v>
      </c>
      <c r="B42" s="9" t="s">
        <v>51</v>
      </c>
      <c r="C42" s="3" t="str">
        <f t="shared" si="0"/>
        <v>0_9-246</v>
      </c>
      <c r="D42" s="15"/>
      <c r="E42" s="15"/>
      <c r="F42" s="14" t="s">
        <v>81</v>
      </c>
      <c r="G42" s="14"/>
      <c r="H42" s="16"/>
      <c r="J42" s="60"/>
      <c r="K42" s="61"/>
    </row>
    <row r="43" spans="1:11" ht="12.75" customHeight="1" x14ac:dyDescent="0.25">
      <c r="A43" s="9">
        <v>42</v>
      </c>
      <c r="B43" s="9" t="s">
        <v>52</v>
      </c>
      <c r="C43" s="3" t="str">
        <f t="shared" si="0"/>
        <v>0_9-247</v>
      </c>
      <c r="D43" s="15"/>
      <c r="E43" s="15"/>
      <c r="F43" s="14" t="s">
        <v>81</v>
      </c>
      <c r="G43" s="14"/>
      <c r="H43" s="16"/>
      <c r="J43" s="60"/>
      <c r="K43" s="61"/>
    </row>
    <row r="44" spans="1:11" ht="12.75" customHeight="1" x14ac:dyDescent="0.25">
      <c r="A44" s="9">
        <v>43</v>
      </c>
      <c r="B44" s="9" t="s">
        <v>53</v>
      </c>
      <c r="C44" s="3" t="str">
        <f t="shared" si="0"/>
        <v>0_9-248</v>
      </c>
      <c r="D44" s="15"/>
      <c r="E44" s="15"/>
      <c r="F44" s="14" t="s">
        <v>81</v>
      </c>
      <c r="G44" s="14"/>
      <c r="H44" s="16"/>
      <c r="J44" s="60"/>
      <c r="K44" s="61"/>
    </row>
    <row r="45" spans="1:11" ht="12.75" customHeight="1" x14ac:dyDescent="0.25">
      <c r="A45" s="9">
        <v>44</v>
      </c>
      <c r="B45" s="9" t="s">
        <v>54</v>
      </c>
      <c r="C45" s="57" t="str">
        <f>CONCATENATE(D45&amp;J$2,"_",$I$2&amp;"-3")</f>
        <v>62-UWSIF-EnrichedUrea-0_9-3</v>
      </c>
      <c r="D45" s="10" t="s">
        <v>92</v>
      </c>
      <c r="E45" s="11"/>
      <c r="F45" s="14" t="s">
        <v>90</v>
      </c>
      <c r="G45" s="14" t="s">
        <v>80</v>
      </c>
      <c r="H45" s="14"/>
      <c r="J45" s="60"/>
      <c r="K45" s="61"/>
    </row>
    <row r="46" spans="1:11" ht="12.75" customHeight="1" x14ac:dyDescent="0.25">
      <c r="A46" s="9">
        <v>45</v>
      </c>
      <c r="B46" s="9" t="s">
        <v>55</v>
      </c>
      <c r="C46" s="57" t="str">
        <f>CONCATENATE(D46&amp;J$2,"_",$I$2&amp;"-4")</f>
        <v>62-UWSIF-EnrichedUrea-0_9-4</v>
      </c>
      <c r="D46" s="10" t="s">
        <v>92</v>
      </c>
      <c r="E46" s="11"/>
      <c r="F46" s="14" t="s">
        <v>90</v>
      </c>
      <c r="G46" s="14" t="s">
        <v>80</v>
      </c>
      <c r="H46" s="14"/>
      <c r="J46" s="60"/>
      <c r="K46" s="61"/>
    </row>
    <row r="47" spans="1:11" ht="12.75" customHeight="1" x14ac:dyDescent="0.25">
      <c r="A47" s="9">
        <v>46</v>
      </c>
      <c r="B47" s="9" t="s">
        <v>56</v>
      </c>
      <c r="C47" s="57" t="str">
        <f>CONCATENATE(D47&amp;J$2,"_",$I$2&amp;"-3")</f>
        <v>63-UWSIF-EnrichedUrea-0_9-3</v>
      </c>
      <c r="D47" s="41" t="s">
        <v>93</v>
      </c>
      <c r="E47" s="42"/>
      <c r="F47" s="14" t="s">
        <v>90</v>
      </c>
      <c r="G47" s="14" t="s">
        <v>79</v>
      </c>
      <c r="H47" s="14"/>
      <c r="J47" s="60"/>
      <c r="K47" s="61"/>
    </row>
    <row r="48" spans="1:11" ht="12.75" customHeight="1" x14ac:dyDescent="0.25">
      <c r="A48" s="9">
        <v>47</v>
      </c>
      <c r="B48" s="9" t="s">
        <v>57</v>
      </c>
      <c r="C48" s="57" t="str">
        <f>CONCATENATE(D48&amp;J$2,"_",$I$2&amp;"-4")</f>
        <v>63-UWSIF-EnrichedUrea-0_9-4</v>
      </c>
      <c r="D48" s="41" t="s">
        <v>93</v>
      </c>
      <c r="E48" s="42"/>
      <c r="F48" s="14" t="s">
        <v>90</v>
      </c>
      <c r="G48" s="14" t="s">
        <v>79</v>
      </c>
      <c r="H48" s="14"/>
      <c r="J48" s="60"/>
      <c r="K48" s="61"/>
    </row>
    <row r="49" spans="1:11" ht="12.75" customHeight="1" x14ac:dyDescent="0.25">
      <c r="A49" s="9">
        <v>48</v>
      </c>
      <c r="B49" s="9" t="s">
        <v>58</v>
      </c>
      <c r="C49" s="57" t="str">
        <f>CONCATENATE(D49&amp;J$2,"_",$I$2&amp;"-5")</f>
        <v>39-UWSIF-Glut-2-0_9-5</v>
      </c>
      <c r="D49" s="41" t="s">
        <v>78</v>
      </c>
      <c r="E49" s="42"/>
      <c r="F49" s="14" t="s">
        <v>76</v>
      </c>
      <c r="G49" s="14" t="s">
        <v>76</v>
      </c>
      <c r="H49" s="14"/>
      <c r="J49" s="60"/>
      <c r="K49" s="61"/>
    </row>
    <row r="50" spans="1:11" ht="12.75" customHeight="1" thickBot="1" x14ac:dyDescent="0.3">
      <c r="A50" s="9">
        <v>49</v>
      </c>
      <c r="B50" s="9" t="s">
        <v>59</v>
      </c>
      <c r="C50" s="57" t="str">
        <f>CONCATENATE(D50&amp;J$2,"_",$I$2&amp;"-6")</f>
        <v>39-UWSIF-Glut-2-0_9-6</v>
      </c>
      <c r="D50" s="41" t="s">
        <v>78</v>
      </c>
      <c r="E50" s="42"/>
      <c r="F50" s="14" t="s">
        <v>76</v>
      </c>
      <c r="G50" s="14" t="s">
        <v>76</v>
      </c>
      <c r="H50" s="14"/>
      <c r="J50" s="38"/>
      <c r="K50" s="39"/>
    </row>
  </sheetData>
  <mergeCells count="1">
    <mergeCell ref="J40:K49"/>
  </mergeCells>
  <dataValidations count="2">
    <dataValidation type="list" allowBlank="1" showInputMessage="1" showErrorMessage="1" sqref="D2:D16 D45:D50" xr:uid="{0E716FF7-C0EF-44C4-8DAD-C20C5AF675B7}">
      <formula1>$J$19:$J$33</formula1>
    </dataValidation>
    <dataValidation type="list" allowBlank="1" showInputMessage="1" showErrorMessage="1" sqref="F2:G50" xr:uid="{6EC9D374-E678-484B-B7BC-2382A3BB8C05}">
      <formula1>$L$19:$L$25</formula1>
    </dataValidation>
  </dataValidations>
  <printOptions horizontalCentered="1" verticalCentered="1"/>
  <pageMargins left="0.75" right="0.75" top="1" bottom="1" header="0.5" footer="0.5"/>
  <pageSetup scale="96" orientation="portrait" r:id="rId1"/>
  <headerFooter alignWithMargins="0"/>
  <ignoredErrors>
    <ignoredError sqref="C8:C5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0"/>
  <sheetViews>
    <sheetView zoomScaleNormal="100" workbookViewId="0">
      <selection activeCell="P19" sqref="P19"/>
    </sheetView>
  </sheetViews>
  <sheetFormatPr defaultColWidth="9.19921875" defaultRowHeight="12.75" customHeight="1" x14ac:dyDescent="0.25"/>
  <cols>
    <col min="1" max="1" width="4.3984375" style="1" customWidth="1"/>
    <col min="2" max="2" width="6.796875" style="1" customWidth="1"/>
    <col min="3" max="3" width="26.59765625" style="2" customWidth="1"/>
    <col min="4" max="4" width="23" style="1" customWidth="1"/>
    <col min="5" max="5" width="16.19921875" style="1" customWidth="1"/>
    <col min="6" max="7" width="23.796875" style="1" hidden="1" customWidth="1"/>
    <col min="8" max="8" width="20.3984375" style="1" customWidth="1"/>
    <col min="9" max="9" width="7.3984375" style="20" bestFit="1" customWidth="1"/>
    <col min="10" max="10" width="23.796875" style="20" customWidth="1"/>
    <col min="11" max="11" width="24.09765625" style="20" bestFit="1" customWidth="1"/>
    <col min="12" max="12" width="23.09765625" style="1" bestFit="1" customWidth="1"/>
    <col min="13" max="16384" width="9.19921875" style="1"/>
  </cols>
  <sheetData>
    <row r="1" spans="1:11" ht="12.75" customHeight="1" x14ac:dyDescent="0.25">
      <c r="A1" s="4" t="s">
        <v>0</v>
      </c>
      <c r="B1" s="5" t="s">
        <v>1</v>
      </c>
      <c r="C1" s="6" t="s">
        <v>2</v>
      </c>
      <c r="D1" s="7" t="s">
        <v>3</v>
      </c>
      <c r="E1" s="5" t="s">
        <v>4</v>
      </c>
      <c r="F1" s="7" t="s">
        <v>73</v>
      </c>
      <c r="G1" s="44" t="s">
        <v>88</v>
      </c>
      <c r="H1" s="8" t="s">
        <v>74</v>
      </c>
      <c r="I1" s="5" t="s">
        <v>5</v>
      </c>
      <c r="J1" s="5" t="s">
        <v>7</v>
      </c>
      <c r="K1" s="5" t="s">
        <v>6</v>
      </c>
    </row>
    <row r="2" spans="1:11" x14ac:dyDescent="0.25">
      <c r="A2" s="9">
        <v>1</v>
      </c>
      <c r="B2" s="9" t="s">
        <v>8</v>
      </c>
      <c r="C2" s="57" t="str">
        <f>CONCATENATE(D2&amp;J$2,"_",$I$2&amp;"-1")</f>
        <v>48-UWSIF-Glut-4-_1-1</v>
      </c>
      <c r="D2" s="10" t="s">
        <v>75</v>
      </c>
      <c r="E2" s="11"/>
      <c r="F2" s="12" t="s">
        <v>76</v>
      </c>
      <c r="G2" s="43" t="s">
        <v>76</v>
      </c>
      <c r="H2" s="13"/>
      <c r="I2" s="17">
        <v>1</v>
      </c>
      <c r="J2" s="18"/>
      <c r="K2" s="19"/>
    </row>
    <row r="3" spans="1:11" x14ac:dyDescent="0.25">
      <c r="A3" s="9">
        <v>2</v>
      </c>
      <c r="B3" s="9" t="s">
        <v>9</v>
      </c>
      <c r="C3" s="57" t="str">
        <f>CONCATENATE(D3&amp;J$2,"_",$I$2&amp;"-2")</f>
        <v>48-UWSIF-Glut-4-_1-2</v>
      </c>
      <c r="D3" s="10" t="s">
        <v>75</v>
      </c>
      <c r="E3" s="11"/>
      <c r="F3" s="14" t="s">
        <v>77</v>
      </c>
      <c r="G3" s="14" t="s">
        <v>77</v>
      </c>
      <c r="H3" s="14"/>
    </row>
    <row r="4" spans="1:11" ht="12.75" customHeight="1" x14ac:dyDescent="0.25">
      <c r="A4" s="9">
        <v>3</v>
      </c>
      <c r="B4" s="9" t="s">
        <v>10</v>
      </c>
      <c r="C4" s="57" t="str">
        <f>CONCATENATE(D4&amp;J$2,"_",$I$2&amp;"-3")</f>
        <v>48-UWSIF-Glut-4-_1-3</v>
      </c>
      <c r="D4" s="10" t="s">
        <v>75</v>
      </c>
      <c r="E4" s="11"/>
      <c r="F4" s="14" t="s">
        <v>77</v>
      </c>
      <c r="G4" s="14" t="s">
        <v>77</v>
      </c>
      <c r="H4" s="14"/>
      <c r="J4" s="21" t="s">
        <v>96</v>
      </c>
      <c r="K4" s="22"/>
    </row>
    <row r="5" spans="1:11" x14ac:dyDescent="0.25">
      <c r="A5" s="9">
        <v>4</v>
      </c>
      <c r="B5" s="9" t="s">
        <v>11</v>
      </c>
      <c r="C5" s="57" t="str">
        <f>CONCATENATE(D5&amp;J$2,"_",$I$2&amp;"-4")</f>
        <v>48-UWSIF-Glut-4-_1-4</v>
      </c>
      <c r="D5" s="10" t="s">
        <v>75</v>
      </c>
      <c r="E5" s="11"/>
      <c r="F5" s="14" t="s">
        <v>77</v>
      </c>
      <c r="G5" s="14" t="s">
        <v>77</v>
      </c>
      <c r="H5" s="14"/>
      <c r="J5" s="23" t="s">
        <v>82</v>
      </c>
      <c r="K5" s="24"/>
    </row>
    <row r="6" spans="1:11" ht="12.75" customHeight="1" x14ac:dyDescent="0.25">
      <c r="A6" s="9">
        <v>5</v>
      </c>
      <c r="B6" s="9" t="s">
        <v>12</v>
      </c>
      <c r="C6" s="57" t="str">
        <f>CONCATENATE(D6&amp;J$2,"_",$I$2&amp;"-5")</f>
        <v>48-UWSIF-Glut-4-_1-5</v>
      </c>
      <c r="D6" s="10" t="s">
        <v>75</v>
      </c>
      <c r="E6" s="11"/>
      <c r="F6" s="14" t="s">
        <v>77</v>
      </c>
      <c r="G6" s="14" t="s">
        <v>77</v>
      </c>
      <c r="H6" s="14"/>
      <c r="J6" s="25" t="s">
        <v>83</v>
      </c>
      <c r="K6" s="26"/>
    </row>
    <row r="7" spans="1:11" ht="12.75" customHeight="1" x14ac:dyDescent="0.25">
      <c r="A7" s="9">
        <v>6</v>
      </c>
      <c r="B7" s="9" t="s">
        <v>13</v>
      </c>
      <c r="C7" s="57" t="str">
        <f>CONCATENATE(D7&amp;J$2,"_",$I$2&amp;"-1")</f>
        <v>39-UWSIF-Glut-2-_1-1</v>
      </c>
      <c r="D7" s="10" t="s">
        <v>78</v>
      </c>
      <c r="E7" s="11"/>
      <c r="F7" s="14" t="s">
        <v>77</v>
      </c>
      <c r="G7" s="14" t="s">
        <v>90</v>
      </c>
      <c r="H7" s="14"/>
      <c r="J7" s="27"/>
      <c r="K7" s="28"/>
    </row>
    <row r="8" spans="1:11" ht="12.75" customHeight="1" x14ac:dyDescent="0.25">
      <c r="A8" s="9">
        <v>7</v>
      </c>
      <c r="B8" s="9" t="s">
        <v>15</v>
      </c>
      <c r="C8" s="57" t="str">
        <f>CONCATENATE(D8&amp;J$2,"_",$I$2&amp;"-2")</f>
        <v>39-UWSIF-Glut-2-_1-2</v>
      </c>
      <c r="D8" s="10" t="s">
        <v>78</v>
      </c>
      <c r="E8" s="11"/>
      <c r="F8" s="14" t="s">
        <v>77</v>
      </c>
      <c r="G8" s="14" t="s">
        <v>90</v>
      </c>
      <c r="H8" s="14"/>
      <c r="J8" s="29"/>
      <c r="K8" s="30"/>
    </row>
    <row r="9" spans="1:11" ht="12.75" customHeight="1" x14ac:dyDescent="0.25">
      <c r="A9" s="9">
        <v>8</v>
      </c>
      <c r="B9" s="9" t="s">
        <v>17</v>
      </c>
      <c r="C9" s="57" t="str">
        <f>CONCATENATE(D9&amp;J$2,"_",$I$2&amp;"-1")</f>
        <v>47-UWSIF-Alfalfa2-_1-1</v>
      </c>
      <c r="D9" s="10" t="s">
        <v>72</v>
      </c>
      <c r="E9" s="11"/>
      <c r="F9" s="14" t="s">
        <v>80</v>
      </c>
      <c r="G9" s="14" t="s">
        <v>90</v>
      </c>
      <c r="H9" s="14"/>
      <c r="J9" s="31" t="s">
        <v>18</v>
      </c>
      <c r="K9" s="32"/>
    </row>
    <row r="10" spans="1:11" ht="12.75" customHeight="1" x14ac:dyDescent="0.25">
      <c r="A10" s="9">
        <v>9</v>
      </c>
      <c r="B10" s="9" t="s">
        <v>19</v>
      </c>
      <c r="C10" s="57" t="str">
        <f>CONCATENATE(D10&amp;J$2,"_",$I$2&amp;"-2")</f>
        <v>47-UWSIF-Alfalfa2-_1-2</v>
      </c>
      <c r="D10" s="10" t="s">
        <v>72</v>
      </c>
      <c r="E10" s="11"/>
      <c r="F10" s="14" t="s">
        <v>80</v>
      </c>
      <c r="G10" s="14" t="s">
        <v>90</v>
      </c>
      <c r="H10" s="14"/>
      <c r="J10" s="33"/>
      <c r="K10" s="34"/>
    </row>
    <row r="11" spans="1:11" ht="12.75" customHeight="1" x14ac:dyDescent="0.25">
      <c r="A11" s="9">
        <v>10</v>
      </c>
      <c r="B11" s="9" t="s">
        <v>20</v>
      </c>
      <c r="C11" s="57" t="str">
        <f>CONCATENATE(D11&amp;J$2,"_",$I$2&amp;"-1")</f>
        <v>62-UWSIF-EnrichedUrea-_1-1</v>
      </c>
      <c r="D11" s="10" t="s">
        <v>92</v>
      </c>
      <c r="E11" s="11"/>
      <c r="F11" s="14" t="s">
        <v>79</v>
      </c>
      <c r="G11" s="14" t="s">
        <v>80</v>
      </c>
      <c r="H11" s="14"/>
      <c r="J11" s="33"/>
      <c r="K11" s="34"/>
    </row>
    <row r="12" spans="1:11" ht="12.75" customHeight="1" x14ac:dyDescent="0.25">
      <c r="A12" s="9">
        <v>11</v>
      </c>
      <c r="B12" s="9" t="s">
        <v>21</v>
      </c>
      <c r="C12" s="57" t="str">
        <f>CONCATENATE(D12&amp;J$2,"_",$I$2&amp;"-2")</f>
        <v>62-UWSIF-EnrichedUrea-_1-2</v>
      </c>
      <c r="D12" s="10" t="s">
        <v>92</v>
      </c>
      <c r="E12" s="11"/>
      <c r="F12" s="14" t="s">
        <v>79</v>
      </c>
      <c r="G12" s="14" t="s">
        <v>80</v>
      </c>
      <c r="H12" s="14"/>
      <c r="J12" s="33"/>
      <c r="K12" s="34"/>
    </row>
    <row r="13" spans="1:11" ht="12.75" customHeight="1" x14ac:dyDescent="0.25">
      <c r="A13" s="9">
        <v>12</v>
      </c>
      <c r="B13" s="9" t="s">
        <v>22</v>
      </c>
      <c r="C13" s="57" t="str">
        <f>CONCATENATE(D13&amp;J$2,"_",$I$2&amp;"-1")</f>
        <v>63-UWSIF-EnrichedUrea-_1-1</v>
      </c>
      <c r="D13" s="41" t="s">
        <v>93</v>
      </c>
      <c r="E13" s="42"/>
      <c r="F13" s="14" t="s">
        <v>79</v>
      </c>
      <c r="G13" s="14" t="s">
        <v>79</v>
      </c>
      <c r="H13" s="14"/>
      <c r="J13" s="33"/>
      <c r="K13" s="34"/>
    </row>
    <row r="14" spans="1:11" ht="12.75" customHeight="1" x14ac:dyDescent="0.25">
      <c r="A14" s="9">
        <v>13</v>
      </c>
      <c r="B14" s="9" t="s">
        <v>23</v>
      </c>
      <c r="C14" s="57" t="str">
        <f>CONCATENATE(D14&amp;J$2,"_",$I$2&amp;"-2")</f>
        <v>63-UWSIF-EnrichedUrea-_1-2</v>
      </c>
      <c r="D14" s="41" t="s">
        <v>93</v>
      </c>
      <c r="E14" s="42"/>
      <c r="F14" s="14" t="s">
        <v>79</v>
      </c>
      <c r="G14" s="14" t="s">
        <v>79</v>
      </c>
      <c r="H14" s="14"/>
      <c r="J14" s="33"/>
      <c r="K14" s="34"/>
    </row>
    <row r="15" spans="1:11" ht="12.75" customHeight="1" x14ac:dyDescent="0.25">
      <c r="A15" s="9">
        <v>14</v>
      </c>
      <c r="B15" s="9" t="s">
        <v>24</v>
      </c>
      <c r="C15" s="57" t="str">
        <f>CONCATENATE(D15&amp;J$2,"_",$I$2&amp;"-3")</f>
        <v>39-UWSIF-Glut-2-_1-3</v>
      </c>
      <c r="D15" s="41" t="s">
        <v>78</v>
      </c>
      <c r="E15" s="42"/>
      <c r="F15" s="14" t="s">
        <v>76</v>
      </c>
      <c r="G15" s="14" t="s">
        <v>76</v>
      </c>
      <c r="H15" s="14"/>
      <c r="J15" s="33"/>
      <c r="K15" s="34"/>
    </row>
    <row r="16" spans="1:11" ht="12.75" customHeight="1" x14ac:dyDescent="0.25">
      <c r="A16" s="9">
        <v>15</v>
      </c>
      <c r="B16" s="9" t="s">
        <v>25</v>
      </c>
      <c r="C16" s="57" t="str">
        <f>CONCATENATE(D16&amp;J$2,"_",$I$2&amp;"-4")</f>
        <v>39-UWSIF-Glut-2-_1-4</v>
      </c>
      <c r="D16" s="41" t="s">
        <v>78</v>
      </c>
      <c r="E16" s="42"/>
      <c r="F16" s="14" t="s">
        <v>76</v>
      </c>
      <c r="G16" s="14" t="s">
        <v>76</v>
      </c>
      <c r="H16" s="14"/>
      <c r="J16" s="35"/>
      <c r="K16" s="36"/>
    </row>
    <row r="17" spans="1:12" ht="12.75" customHeight="1" thickBot="1" x14ac:dyDescent="0.3">
      <c r="A17" s="9">
        <v>16</v>
      </c>
      <c r="B17" s="9" t="s">
        <v>26</v>
      </c>
      <c r="C17" s="3" t="str">
        <f>_xlfn.CONCAT($J$2,"_", $I$2, "-"&amp;((ROW()-16)))</f>
        <v>_1-1</v>
      </c>
      <c r="D17" s="15"/>
      <c r="E17" s="15"/>
      <c r="F17" s="14" t="s">
        <v>81</v>
      </c>
      <c r="G17" s="14"/>
      <c r="H17" s="16"/>
      <c r="J17" s="40"/>
      <c r="K17" s="40"/>
    </row>
    <row r="18" spans="1:12" ht="12.75" customHeight="1" thickBot="1" x14ac:dyDescent="0.3">
      <c r="A18" s="9">
        <v>17</v>
      </c>
      <c r="B18" s="9" t="s">
        <v>27</v>
      </c>
      <c r="C18" s="3" t="str">
        <f t="shared" ref="C18:C44" si="0">_xlfn.CONCAT($J$2,"_", $I$2, "-"&amp;((ROW()-16)))</f>
        <v>_1-2</v>
      </c>
      <c r="D18" s="15"/>
      <c r="E18" s="15"/>
      <c r="F18" s="14" t="s">
        <v>81</v>
      </c>
      <c r="G18" s="14"/>
      <c r="H18" s="16"/>
      <c r="J18" s="45" t="s">
        <v>89</v>
      </c>
      <c r="K18" s="46" t="s">
        <v>60</v>
      </c>
      <c r="L18" s="47" t="s">
        <v>97</v>
      </c>
    </row>
    <row r="19" spans="1:12" ht="12.75" customHeight="1" x14ac:dyDescent="0.25">
      <c r="A19" s="9">
        <v>18</v>
      </c>
      <c r="B19" s="9" t="s">
        <v>28</v>
      </c>
      <c r="C19" s="3" t="str">
        <f t="shared" si="0"/>
        <v>_1-3</v>
      </c>
      <c r="D19" s="15"/>
      <c r="E19" s="15"/>
      <c r="F19" s="14" t="s">
        <v>81</v>
      </c>
      <c r="G19" s="14"/>
      <c r="H19" s="16"/>
      <c r="J19" s="37" t="s">
        <v>66</v>
      </c>
      <c r="K19" s="1"/>
      <c r="L19" s="48" t="s">
        <v>76</v>
      </c>
    </row>
    <row r="20" spans="1:12" ht="12.75" customHeight="1" x14ac:dyDescent="0.25">
      <c r="A20" s="9">
        <v>19</v>
      </c>
      <c r="B20" s="9" t="s">
        <v>29</v>
      </c>
      <c r="C20" s="3" t="str">
        <f t="shared" si="0"/>
        <v>_1-4</v>
      </c>
      <c r="D20" s="15"/>
      <c r="E20" s="15"/>
      <c r="F20" s="14" t="s">
        <v>81</v>
      </c>
      <c r="G20" s="14"/>
      <c r="H20" s="16"/>
      <c r="J20" s="37" t="s">
        <v>67</v>
      </c>
      <c r="K20" s="1"/>
      <c r="L20" s="37" t="s">
        <v>79</v>
      </c>
    </row>
    <row r="21" spans="1:12" ht="12.75" customHeight="1" x14ac:dyDescent="0.25">
      <c r="A21" s="9">
        <v>20</v>
      </c>
      <c r="B21" s="9" t="s">
        <v>30</v>
      </c>
      <c r="C21" s="3" t="str">
        <f t="shared" si="0"/>
        <v>_1-5</v>
      </c>
      <c r="D21" s="15"/>
      <c r="E21" s="15"/>
      <c r="F21" s="14" t="s">
        <v>81</v>
      </c>
      <c r="G21" s="14"/>
      <c r="H21" s="16"/>
      <c r="J21" s="37" t="s">
        <v>68</v>
      </c>
      <c r="K21" s="1"/>
      <c r="L21" s="37" t="s">
        <v>84</v>
      </c>
    </row>
    <row r="22" spans="1:12" ht="12.75" customHeight="1" x14ac:dyDescent="0.25">
      <c r="A22" s="9">
        <v>21</v>
      </c>
      <c r="B22" s="9" t="s">
        <v>31</v>
      </c>
      <c r="C22" s="3" t="str">
        <f t="shared" si="0"/>
        <v>_1-6</v>
      </c>
      <c r="D22" s="15"/>
      <c r="E22" s="15"/>
      <c r="F22" s="14" t="s">
        <v>81</v>
      </c>
      <c r="G22" s="14"/>
      <c r="H22" s="16"/>
      <c r="J22" s="37" t="s">
        <v>71</v>
      </c>
      <c r="K22" s="1"/>
      <c r="L22" s="37" t="s">
        <v>77</v>
      </c>
    </row>
    <row r="23" spans="1:12" ht="12.75" customHeight="1" x14ac:dyDescent="0.25">
      <c r="A23" s="9">
        <v>22</v>
      </c>
      <c r="B23" s="9" t="s">
        <v>32</v>
      </c>
      <c r="C23" s="3" t="str">
        <f t="shared" si="0"/>
        <v>_1-7</v>
      </c>
      <c r="D23" s="15"/>
      <c r="E23" s="15"/>
      <c r="F23" s="14" t="s">
        <v>81</v>
      </c>
      <c r="G23" s="14"/>
      <c r="H23" s="16"/>
      <c r="J23" s="37" t="s">
        <v>70</v>
      </c>
      <c r="K23" s="1"/>
      <c r="L23" s="37" t="s">
        <v>80</v>
      </c>
    </row>
    <row r="24" spans="1:12" ht="12.75" customHeight="1" x14ac:dyDescent="0.25">
      <c r="A24" s="9">
        <v>23</v>
      </c>
      <c r="B24" s="9" t="s">
        <v>33</v>
      </c>
      <c r="C24" s="3" t="str">
        <f t="shared" si="0"/>
        <v>_1-8</v>
      </c>
      <c r="D24" s="15"/>
      <c r="E24" s="15"/>
      <c r="F24" s="14" t="s">
        <v>81</v>
      </c>
      <c r="G24" s="14"/>
      <c r="H24" s="16"/>
      <c r="J24" s="37" t="s">
        <v>69</v>
      </c>
      <c r="K24" s="1"/>
      <c r="L24" s="37" t="s">
        <v>81</v>
      </c>
    </row>
    <row r="25" spans="1:12" ht="12.75" customHeight="1" thickBot="1" x14ac:dyDescent="0.3">
      <c r="A25" s="9">
        <v>24</v>
      </c>
      <c r="B25" s="9" t="s">
        <v>34</v>
      </c>
      <c r="C25" s="3" t="str">
        <f t="shared" si="0"/>
        <v>_1-9</v>
      </c>
      <c r="D25" s="15"/>
      <c r="E25" s="15"/>
      <c r="F25" s="14" t="s">
        <v>81</v>
      </c>
      <c r="G25" s="14"/>
      <c r="H25" s="16"/>
      <c r="J25" s="37" t="s">
        <v>78</v>
      </c>
      <c r="K25" s="1"/>
      <c r="L25" s="49" t="s">
        <v>90</v>
      </c>
    </row>
    <row r="26" spans="1:12" ht="12.75" customHeight="1" x14ac:dyDescent="0.25">
      <c r="A26" s="9">
        <v>25</v>
      </c>
      <c r="B26" s="9" t="s">
        <v>35</v>
      </c>
      <c r="C26" s="3" t="str">
        <f t="shared" si="0"/>
        <v>_1-10</v>
      </c>
      <c r="D26" s="15"/>
      <c r="E26" s="15"/>
      <c r="F26" s="14" t="s">
        <v>81</v>
      </c>
      <c r="G26" s="14"/>
      <c r="H26" s="16"/>
      <c r="J26" s="37" t="s">
        <v>85</v>
      </c>
      <c r="K26" s="1"/>
      <c r="L26" s="50"/>
    </row>
    <row r="27" spans="1:12" ht="12.75" customHeight="1" x14ac:dyDescent="0.25">
      <c r="A27" s="9">
        <v>26</v>
      </c>
      <c r="B27" s="9" t="s">
        <v>36</v>
      </c>
      <c r="C27" s="3" t="str">
        <f t="shared" si="0"/>
        <v>_1-11</v>
      </c>
      <c r="D27" s="15"/>
      <c r="E27" s="15"/>
      <c r="F27" s="14" t="s">
        <v>81</v>
      </c>
      <c r="G27" s="14"/>
      <c r="H27" s="16"/>
      <c r="J27" s="37" t="s">
        <v>72</v>
      </c>
      <c r="K27" s="1"/>
      <c r="L27" s="50"/>
    </row>
    <row r="28" spans="1:12" ht="12.75" customHeight="1" thickBot="1" x14ac:dyDescent="0.3">
      <c r="A28" s="9">
        <v>27</v>
      </c>
      <c r="B28" s="9" t="s">
        <v>37</v>
      </c>
      <c r="C28" s="3" t="str">
        <f t="shared" si="0"/>
        <v>_1-12</v>
      </c>
      <c r="D28" s="15"/>
      <c r="E28" s="15"/>
      <c r="F28" s="14" t="s">
        <v>81</v>
      </c>
      <c r="G28" s="14"/>
      <c r="H28" s="16"/>
      <c r="J28" s="37" t="s">
        <v>75</v>
      </c>
      <c r="K28" s="1"/>
      <c r="L28" s="50"/>
    </row>
    <row r="29" spans="1:12" ht="12.75" customHeight="1" x14ac:dyDescent="0.25">
      <c r="A29" s="9">
        <v>28</v>
      </c>
      <c r="B29" s="9" t="s">
        <v>38</v>
      </c>
      <c r="C29" s="3" t="str">
        <f t="shared" si="0"/>
        <v>_1-13</v>
      </c>
      <c r="D29" s="15"/>
      <c r="E29" s="15"/>
      <c r="F29" s="14" t="s">
        <v>81</v>
      </c>
      <c r="G29" s="14"/>
      <c r="H29" s="16"/>
      <c r="J29" s="51" t="s">
        <v>91</v>
      </c>
      <c r="K29" s="52" t="s">
        <v>61</v>
      </c>
      <c r="L29" s="50"/>
    </row>
    <row r="30" spans="1:12" ht="12.75" customHeight="1" x14ac:dyDescent="0.25">
      <c r="A30" s="9">
        <v>29</v>
      </c>
      <c r="B30" s="9" t="s">
        <v>39</v>
      </c>
      <c r="C30" s="3" t="str">
        <f t="shared" si="0"/>
        <v>_1-14</v>
      </c>
      <c r="D30" s="15"/>
      <c r="E30" s="15"/>
      <c r="F30" s="14" t="s">
        <v>81</v>
      </c>
      <c r="G30" s="14"/>
      <c r="H30" s="16"/>
      <c r="J30" s="51" t="s">
        <v>92</v>
      </c>
      <c r="K30" s="53" t="s">
        <v>62</v>
      </c>
    </row>
    <row r="31" spans="1:12" ht="12.75" customHeight="1" x14ac:dyDescent="0.25">
      <c r="A31" s="9">
        <v>30</v>
      </c>
      <c r="B31" s="9" t="s">
        <v>40</v>
      </c>
      <c r="C31" s="3" t="str">
        <f t="shared" si="0"/>
        <v>_1-15</v>
      </c>
      <c r="D31" s="15"/>
      <c r="E31" s="15"/>
      <c r="F31" s="14" t="s">
        <v>81</v>
      </c>
      <c r="G31" s="14"/>
      <c r="H31" s="16"/>
      <c r="J31" s="51" t="s">
        <v>93</v>
      </c>
      <c r="K31" s="53" t="s">
        <v>63</v>
      </c>
    </row>
    <row r="32" spans="1:12" ht="12.75" customHeight="1" x14ac:dyDescent="0.25">
      <c r="A32" s="9">
        <v>31</v>
      </c>
      <c r="B32" s="9" t="s">
        <v>41</v>
      </c>
      <c r="C32" s="3" t="str">
        <f t="shared" si="0"/>
        <v>_1-16</v>
      </c>
      <c r="D32" s="15"/>
      <c r="E32" s="15"/>
      <c r="F32" s="14" t="s">
        <v>81</v>
      </c>
      <c r="G32" s="14"/>
      <c r="H32" s="16"/>
      <c r="J32" s="51" t="s">
        <v>94</v>
      </c>
      <c r="K32" s="53" t="s">
        <v>64</v>
      </c>
    </row>
    <row r="33" spans="1:11" ht="12.75" customHeight="1" thickBot="1" x14ac:dyDescent="0.3">
      <c r="A33" s="9">
        <v>32</v>
      </c>
      <c r="B33" s="9" t="s">
        <v>42</v>
      </c>
      <c r="C33" s="3" t="str">
        <f t="shared" si="0"/>
        <v>_1-17</v>
      </c>
      <c r="D33" s="15"/>
      <c r="E33" s="15"/>
      <c r="F33" s="14" t="s">
        <v>81</v>
      </c>
      <c r="G33" s="14"/>
      <c r="H33" s="16"/>
      <c r="J33" s="54" t="s">
        <v>95</v>
      </c>
      <c r="K33" s="55" t="s">
        <v>65</v>
      </c>
    </row>
    <row r="34" spans="1:11" ht="12.75" customHeight="1" x14ac:dyDescent="0.25">
      <c r="A34" s="9">
        <v>33</v>
      </c>
      <c r="B34" s="9" t="s">
        <v>43</v>
      </c>
      <c r="C34" s="3" t="str">
        <f t="shared" si="0"/>
        <v>_1-18</v>
      </c>
      <c r="D34" s="15"/>
      <c r="E34" s="15"/>
      <c r="F34" s="14" t="s">
        <v>81</v>
      </c>
      <c r="G34" s="14"/>
      <c r="H34" s="16"/>
    </row>
    <row r="35" spans="1:11" ht="12.75" customHeight="1" x14ac:dyDescent="0.25">
      <c r="A35" s="9">
        <v>34</v>
      </c>
      <c r="B35" s="9" t="s">
        <v>44</v>
      </c>
      <c r="C35" s="3" t="str">
        <f t="shared" si="0"/>
        <v>_1-19</v>
      </c>
      <c r="D35" s="15"/>
      <c r="E35" s="15"/>
      <c r="F35" s="14" t="s">
        <v>81</v>
      </c>
      <c r="G35" s="14"/>
      <c r="H35" s="16"/>
    </row>
    <row r="36" spans="1:11" ht="12.75" customHeight="1" x14ac:dyDescent="0.25">
      <c r="A36" s="9">
        <v>35</v>
      </c>
      <c r="B36" s="9" t="s">
        <v>45</v>
      </c>
      <c r="C36" s="3" t="str">
        <f t="shared" si="0"/>
        <v>_1-20</v>
      </c>
      <c r="D36" s="15"/>
      <c r="E36" s="15"/>
      <c r="F36" s="14" t="s">
        <v>81</v>
      </c>
      <c r="G36" s="14"/>
      <c r="H36" s="16"/>
    </row>
    <row r="37" spans="1:11" ht="12.75" customHeight="1" x14ac:dyDescent="0.25">
      <c r="A37" s="9">
        <v>36</v>
      </c>
      <c r="B37" s="9" t="s">
        <v>46</v>
      </c>
      <c r="C37" s="3" t="str">
        <f t="shared" si="0"/>
        <v>_1-21</v>
      </c>
      <c r="D37" s="15"/>
      <c r="E37" s="15"/>
      <c r="F37" s="14" t="s">
        <v>81</v>
      </c>
      <c r="G37" s="14"/>
      <c r="H37" s="16"/>
    </row>
    <row r="38" spans="1:11" ht="12.75" customHeight="1" x14ac:dyDescent="0.25">
      <c r="A38" s="9">
        <v>37</v>
      </c>
      <c r="B38" s="9" t="s">
        <v>47</v>
      </c>
      <c r="C38" s="3" t="str">
        <f t="shared" si="0"/>
        <v>_1-22</v>
      </c>
      <c r="D38" s="15"/>
      <c r="E38" s="15"/>
      <c r="F38" s="14" t="s">
        <v>81</v>
      </c>
      <c r="G38" s="14"/>
      <c r="H38" s="16"/>
    </row>
    <row r="39" spans="1:11" ht="12.75" customHeight="1" thickBot="1" x14ac:dyDescent="0.3">
      <c r="A39" s="9">
        <v>38</v>
      </c>
      <c r="B39" s="9" t="s">
        <v>48</v>
      </c>
      <c r="C39" s="3" t="str">
        <f t="shared" si="0"/>
        <v>_1-23</v>
      </c>
      <c r="D39" s="15"/>
      <c r="E39" s="15"/>
      <c r="F39" s="14" t="s">
        <v>81</v>
      </c>
      <c r="G39" s="14"/>
      <c r="H39" s="16"/>
    </row>
    <row r="40" spans="1:11" ht="12.75" customHeight="1" x14ac:dyDescent="0.25">
      <c r="A40" s="9">
        <v>39</v>
      </c>
      <c r="B40" s="9" t="s">
        <v>49</v>
      </c>
      <c r="C40" s="3" t="str">
        <f t="shared" si="0"/>
        <v>_1-24</v>
      </c>
      <c r="D40" s="15"/>
      <c r="E40" s="15"/>
      <c r="F40" s="14" t="s">
        <v>81</v>
      </c>
      <c r="G40" s="14"/>
      <c r="H40" s="16"/>
      <c r="J40" s="58" t="s">
        <v>86</v>
      </c>
      <c r="K40" s="59"/>
    </row>
    <row r="41" spans="1:11" ht="12.75" customHeight="1" x14ac:dyDescent="0.25">
      <c r="A41" s="9">
        <v>40</v>
      </c>
      <c r="B41" s="9" t="s">
        <v>50</v>
      </c>
      <c r="C41" s="3" t="str">
        <f t="shared" si="0"/>
        <v>_1-25</v>
      </c>
      <c r="D41" s="15"/>
      <c r="E41" s="15"/>
      <c r="F41" s="14" t="s">
        <v>81</v>
      </c>
      <c r="G41" s="14"/>
      <c r="H41" s="16"/>
      <c r="J41" s="60"/>
      <c r="K41" s="61"/>
    </row>
    <row r="42" spans="1:11" ht="12.75" customHeight="1" x14ac:dyDescent="0.25">
      <c r="A42" s="9">
        <v>41</v>
      </c>
      <c r="B42" s="9" t="s">
        <v>51</v>
      </c>
      <c r="C42" s="3" t="str">
        <f t="shared" si="0"/>
        <v>_1-26</v>
      </c>
      <c r="D42" s="15"/>
      <c r="E42" s="15"/>
      <c r="F42" s="14" t="s">
        <v>81</v>
      </c>
      <c r="G42" s="14"/>
      <c r="H42" s="16"/>
      <c r="J42" s="60"/>
      <c r="K42" s="61"/>
    </row>
    <row r="43" spans="1:11" ht="12.75" customHeight="1" x14ac:dyDescent="0.25">
      <c r="A43" s="9">
        <v>42</v>
      </c>
      <c r="B43" s="9" t="s">
        <v>52</v>
      </c>
      <c r="C43" s="3" t="str">
        <f t="shared" si="0"/>
        <v>_1-27</v>
      </c>
      <c r="D43" s="15"/>
      <c r="E43" s="15"/>
      <c r="F43" s="14" t="s">
        <v>81</v>
      </c>
      <c r="G43" s="14"/>
      <c r="H43" s="16"/>
      <c r="J43" s="60"/>
      <c r="K43" s="61"/>
    </row>
    <row r="44" spans="1:11" ht="12.75" customHeight="1" x14ac:dyDescent="0.25">
      <c r="A44" s="9">
        <v>43</v>
      </c>
      <c r="B44" s="9" t="s">
        <v>53</v>
      </c>
      <c r="C44" s="3" t="str">
        <f t="shared" si="0"/>
        <v>_1-28</v>
      </c>
      <c r="D44" s="15"/>
      <c r="E44" s="15"/>
      <c r="F44" s="14" t="s">
        <v>81</v>
      </c>
      <c r="G44" s="14"/>
      <c r="H44" s="16"/>
      <c r="J44" s="60"/>
      <c r="K44" s="61"/>
    </row>
    <row r="45" spans="1:11" ht="12.75" customHeight="1" x14ac:dyDescent="0.25">
      <c r="A45" s="9">
        <v>44</v>
      </c>
      <c r="B45" s="9" t="s">
        <v>54</v>
      </c>
      <c r="C45" s="57" t="str">
        <f>CONCATENATE(D45&amp;J$2,"_",$I$2&amp;"-3")</f>
        <v>62-UWSIF-EnrichedUrea-_1-3</v>
      </c>
      <c r="D45" s="10" t="s">
        <v>92</v>
      </c>
      <c r="E45" s="11"/>
      <c r="F45" s="14" t="s">
        <v>90</v>
      </c>
      <c r="G45" s="14" t="s">
        <v>80</v>
      </c>
      <c r="H45" s="14"/>
      <c r="J45" s="60"/>
      <c r="K45" s="61"/>
    </row>
    <row r="46" spans="1:11" ht="12.75" customHeight="1" x14ac:dyDescent="0.25">
      <c r="A46" s="9">
        <v>45</v>
      </c>
      <c r="B46" s="9" t="s">
        <v>55</v>
      </c>
      <c r="C46" s="57" t="str">
        <f>CONCATENATE(D46&amp;J$2,"_",$I$2&amp;"-4")</f>
        <v>62-UWSIF-EnrichedUrea-_1-4</v>
      </c>
      <c r="D46" s="10" t="s">
        <v>92</v>
      </c>
      <c r="E46" s="11"/>
      <c r="F46" s="14" t="s">
        <v>90</v>
      </c>
      <c r="G46" s="14" t="s">
        <v>80</v>
      </c>
      <c r="H46" s="14"/>
      <c r="J46" s="60"/>
      <c r="K46" s="61"/>
    </row>
    <row r="47" spans="1:11" ht="12.75" customHeight="1" x14ac:dyDescent="0.25">
      <c r="A47" s="9">
        <v>46</v>
      </c>
      <c r="B47" s="9" t="s">
        <v>56</v>
      </c>
      <c r="C47" s="57" t="str">
        <f>CONCATENATE(D47&amp;J$2,"_",$I$2&amp;"-3")</f>
        <v>63-UWSIF-EnrichedUrea-_1-3</v>
      </c>
      <c r="D47" s="41" t="s">
        <v>93</v>
      </c>
      <c r="E47" s="42"/>
      <c r="F47" s="14" t="s">
        <v>90</v>
      </c>
      <c r="G47" s="14" t="s">
        <v>79</v>
      </c>
      <c r="H47" s="14"/>
      <c r="J47" s="60"/>
      <c r="K47" s="61"/>
    </row>
    <row r="48" spans="1:11" ht="12.75" customHeight="1" x14ac:dyDescent="0.25">
      <c r="A48" s="9">
        <v>47</v>
      </c>
      <c r="B48" s="9" t="s">
        <v>57</v>
      </c>
      <c r="C48" s="57" t="str">
        <f>CONCATENATE(D48&amp;J$2,"_",$I$2&amp;"-4")</f>
        <v>63-UWSIF-EnrichedUrea-_1-4</v>
      </c>
      <c r="D48" s="41" t="s">
        <v>93</v>
      </c>
      <c r="E48" s="42"/>
      <c r="F48" s="14" t="s">
        <v>90</v>
      </c>
      <c r="G48" s="14" t="s">
        <v>79</v>
      </c>
      <c r="H48" s="14"/>
      <c r="J48" s="60"/>
      <c r="K48" s="61"/>
    </row>
    <row r="49" spans="1:11" ht="12.75" customHeight="1" x14ac:dyDescent="0.25">
      <c r="A49" s="9">
        <v>48</v>
      </c>
      <c r="B49" s="9" t="s">
        <v>58</v>
      </c>
      <c r="C49" s="57" t="str">
        <f>CONCATENATE(D49&amp;J$2,"_",$I$2&amp;"-5")</f>
        <v>39-UWSIF-Glut-2-_1-5</v>
      </c>
      <c r="D49" s="41" t="s">
        <v>78</v>
      </c>
      <c r="E49" s="42"/>
      <c r="F49" s="14" t="s">
        <v>76</v>
      </c>
      <c r="G49" s="14" t="s">
        <v>76</v>
      </c>
      <c r="H49" s="14"/>
      <c r="J49" s="60"/>
      <c r="K49" s="61"/>
    </row>
    <row r="50" spans="1:11" ht="12.75" customHeight="1" thickBot="1" x14ac:dyDescent="0.3">
      <c r="A50" s="9">
        <v>49</v>
      </c>
      <c r="B50" s="9" t="s">
        <v>59</v>
      </c>
      <c r="C50" s="57" t="str">
        <f>CONCATENATE(D50&amp;J$2,"_",$I$2&amp;"-6")</f>
        <v>39-UWSIF-Glut-2-_1-6</v>
      </c>
      <c r="D50" s="41" t="s">
        <v>78</v>
      </c>
      <c r="E50" s="42"/>
      <c r="F50" s="14" t="s">
        <v>76</v>
      </c>
      <c r="G50" s="14" t="s">
        <v>76</v>
      </c>
      <c r="H50" s="14"/>
      <c r="J50" s="38"/>
      <c r="K50" s="39"/>
    </row>
  </sheetData>
  <mergeCells count="1">
    <mergeCell ref="J40:K49"/>
  </mergeCells>
  <dataValidations count="2">
    <dataValidation type="list" allowBlank="1" showInputMessage="1" showErrorMessage="1" sqref="F2:G50" xr:uid="{C30860D4-C8D5-482B-B408-722D64CBBFEF}">
      <formula1>$L$19:$L$25</formula1>
    </dataValidation>
    <dataValidation type="list" allowBlank="1" showInputMessage="1" showErrorMessage="1" sqref="D2:D16 D45:D50" xr:uid="{F34C0E6C-FF93-444B-8D27-0906EE7C5753}">
      <formula1>$J$19:$J$33</formula1>
    </dataValidation>
  </dataValidations>
  <printOptions horizontalCentered="1" verticalCentered="1"/>
  <pageMargins left="0.75" right="0.75" top="1" bottom="1" header="0.5" footer="0.5"/>
  <pageSetup scale="96" orientation="portrait" r:id="rId1"/>
  <headerFooter alignWithMargins="0"/>
  <ignoredErrors>
    <ignoredError sqref="C8:C5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0"/>
  <sheetViews>
    <sheetView zoomScaleNormal="100" workbookViewId="0">
      <selection activeCell="J2" sqref="J2:K2"/>
    </sheetView>
  </sheetViews>
  <sheetFormatPr defaultColWidth="9.19921875" defaultRowHeight="12.75" customHeight="1" x14ac:dyDescent="0.25"/>
  <cols>
    <col min="1" max="1" width="4.3984375" style="1" customWidth="1"/>
    <col min="2" max="2" width="6.796875" style="1" customWidth="1"/>
    <col min="3" max="3" width="26.59765625" style="2" customWidth="1"/>
    <col min="4" max="4" width="23" style="1" customWidth="1"/>
    <col min="5" max="5" width="16.19921875" style="1" customWidth="1"/>
    <col min="6" max="7" width="23.796875" style="1" hidden="1" customWidth="1"/>
    <col min="8" max="8" width="20.3984375" style="1" customWidth="1"/>
    <col min="9" max="9" width="7.3984375" style="20" bestFit="1" customWidth="1"/>
    <col min="10" max="10" width="23.796875" style="20" customWidth="1"/>
    <col min="11" max="11" width="24.09765625" style="20" bestFit="1" customWidth="1"/>
    <col min="12" max="12" width="23.09765625" style="1" bestFit="1" customWidth="1"/>
    <col min="13" max="16384" width="9.19921875" style="1"/>
  </cols>
  <sheetData>
    <row r="1" spans="1:11" ht="12.75" customHeight="1" x14ac:dyDescent="0.25">
      <c r="A1" s="4" t="s">
        <v>0</v>
      </c>
      <c r="B1" s="5" t="s">
        <v>1</v>
      </c>
      <c r="C1" s="6" t="s">
        <v>2</v>
      </c>
      <c r="D1" s="7" t="s">
        <v>3</v>
      </c>
      <c r="E1" s="5" t="s">
        <v>4</v>
      </c>
      <c r="F1" s="7" t="s">
        <v>73</v>
      </c>
      <c r="G1" s="44" t="s">
        <v>88</v>
      </c>
      <c r="H1" s="8" t="s">
        <v>74</v>
      </c>
      <c r="I1" s="5" t="s">
        <v>5</v>
      </c>
      <c r="J1" s="5" t="s">
        <v>7</v>
      </c>
      <c r="K1" s="5" t="s">
        <v>6</v>
      </c>
    </row>
    <row r="2" spans="1:11" x14ac:dyDescent="0.25">
      <c r="A2" s="9">
        <v>1</v>
      </c>
      <c r="B2" s="9" t="s">
        <v>8</v>
      </c>
      <c r="C2" s="57" t="str">
        <f>CONCATENATE(D2&amp;J$2,"_",$I$2&amp;"-1")</f>
        <v>48-UWSIF-Glut-4-0_2-1</v>
      </c>
      <c r="D2" s="10" t="s">
        <v>75</v>
      </c>
      <c r="E2" s="11"/>
      <c r="F2" s="12" t="s">
        <v>76</v>
      </c>
      <c r="G2" s="43" t="s">
        <v>76</v>
      </c>
      <c r="H2" s="13"/>
      <c r="I2" s="17">
        <v>2</v>
      </c>
      <c r="J2" s="18">
        <f>'Tray 1'!J2</f>
        <v>0</v>
      </c>
      <c r="K2" s="18">
        <f>'Tray 1'!K2</f>
        <v>0</v>
      </c>
    </row>
    <row r="3" spans="1:11" x14ac:dyDescent="0.25">
      <c r="A3" s="9">
        <v>2</v>
      </c>
      <c r="B3" s="9" t="s">
        <v>9</v>
      </c>
      <c r="C3" s="57" t="str">
        <f>CONCATENATE(D3&amp;J$2,"_",$I$2&amp;"-2")</f>
        <v>48-UWSIF-Glut-4-0_2-2</v>
      </c>
      <c r="D3" s="10" t="s">
        <v>75</v>
      </c>
      <c r="E3" s="11"/>
      <c r="F3" s="14" t="s">
        <v>77</v>
      </c>
      <c r="G3" s="14" t="s">
        <v>77</v>
      </c>
      <c r="H3" s="14"/>
    </row>
    <row r="4" spans="1:11" ht="12.75" customHeight="1" x14ac:dyDescent="0.25">
      <c r="A4" s="9">
        <v>3</v>
      </c>
      <c r="B4" s="9" t="s">
        <v>10</v>
      </c>
      <c r="C4" s="57" t="str">
        <f>CONCATENATE(D4&amp;J$2,"_",$I$2&amp;"-3")</f>
        <v>48-UWSIF-Glut-4-0_2-3</v>
      </c>
      <c r="D4" s="10" t="s">
        <v>75</v>
      </c>
      <c r="E4" s="11"/>
      <c r="F4" s="14" t="s">
        <v>77</v>
      </c>
      <c r="G4" s="14" t="s">
        <v>77</v>
      </c>
      <c r="H4" s="14"/>
      <c r="J4" s="21" t="s">
        <v>87</v>
      </c>
      <c r="K4" s="22"/>
    </row>
    <row r="5" spans="1:11" x14ac:dyDescent="0.25">
      <c r="A5" s="9">
        <v>4</v>
      </c>
      <c r="B5" s="9" t="s">
        <v>11</v>
      </c>
      <c r="C5" s="57" t="str">
        <f>CONCATENATE(D5&amp;J$2,"_",$I$2&amp;"-4")</f>
        <v>48-UWSIF-Glut-4-0_2-4</v>
      </c>
      <c r="D5" s="10" t="s">
        <v>75</v>
      </c>
      <c r="E5" s="11"/>
      <c r="F5" s="14" t="s">
        <v>77</v>
      </c>
      <c r="G5" s="14" t="s">
        <v>77</v>
      </c>
      <c r="H5" s="14"/>
      <c r="J5" s="23" t="s">
        <v>82</v>
      </c>
      <c r="K5" s="24"/>
    </row>
    <row r="6" spans="1:11" ht="12.75" customHeight="1" x14ac:dyDescent="0.25">
      <c r="A6" s="9">
        <v>5</v>
      </c>
      <c r="B6" s="9" t="s">
        <v>12</v>
      </c>
      <c r="C6" s="57" t="str">
        <f>CONCATENATE(D6&amp;J$2,"_",$I$2&amp;"-5")</f>
        <v>48-UWSIF-Glut-4-0_2-5</v>
      </c>
      <c r="D6" s="10" t="s">
        <v>75</v>
      </c>
      <c r="E6" s="11"/>
      <c r="F6" s="14" t="s">
        <v>77</v>
      </c>
      <c r="G6" s="14" t="s">
        <v>77</v>
      </c>
      <c r="H6" s="14"/>
      <c r="J6" s="25" t="s">
        <v>83</v>
      </c>
      <c r="K6" s="26"/>
    </row>
    <row r="7" spans="1:11" ht="12.75" customHeight="1" x14ac:dyDescent="0.25">
      <c r="A7" s="9">
        <v>6</v>
      </c>
      <c r="B7" s="9" t="s">
        <v>13</v>
      </c>
      <c r="C7" s="57" t="str">
        <f>CONCATENATE(D7&amp;J$2,"_",$I$2&amp;"-1")</f>
        <v>39-UWSIF-Glut-2-0_2-1</v>
      </c>
      <c r="D7" s="10" t="s">
        <v>78</v>
      </c>
      <c r="E7" s="11"/>
      <c r="F7" s="14" t="s">
        <v>77</v>
      </c>
      <c r="G7" s="14" t="s">
        <v>90</v>
      </c>
      <c r="H7" s="14"/>
      <c r="J7" s="27" t="s">
        <v>14</v>
      </c>
      <c r="K7" s="28"/>
    </row>
    <row r="8" spans="1:11" ht="12.75" customHeight="1" x14ac:dyDescent="0.25">
      <c r="A8" s="9">
        <v>7</v>
      </c>
      <c r="B8" s="9" t="s">
        <v>15</v>
      </c>
      <c r="C8" s="57" t="str">
        <f>CONCATENATE(D8&amp;J$2,"_",$I$2&amp;"-2")</f>
        <v>39-UWSIF-Glut-2-0_2-2</v>
      </c>
      <c r="D8" s="10" t="s">
        <v>78</v>
      </c>
      <c r="E8" s="11"/>
      <c r="F8" s="14" t="s">
        <v>77</v>
      </c>
      <c r="G8" s="14" t="s">
        <v>90</v>
      </c>
      <c r="H8" s="14"/>
      <c r="J8" s="29" t="s">
        <v>16</v>
      </c>
      <c r="K8" s="30"/>
    </row>
    <row r="9" spans="1:11" ht="12.75" customHeight="1" x14ac:dyDescent="0.25">
      <c r="A9" s="9">
        <v>8</v>
      </c>
      <c r="B9" s="9" t="s">
        <v>17</v>
      </c>
      <c r="C9" s="57" t="str">
        <f>CONCATENATE(D9&amp;J$2,"_",$I$2&amp;"-1")</f>
        <v>47-UWSIF-Alfalfa2-0_2-1</v>
      </c>
      <c r="D9" s="10" t="s">
        <v>72</v>
      </c>
      <c r="E9" s="11"/>
      <c r="F9" s="14" t="s">
        <v>80</v>
      </c>
      <c r="G9" s="14" t="s">
        <v>90</v>
      </c>
      <c r="H9" s="14"/>
      <c r="J9" s="31" t="s">
        <v>18</v>
      </c>
      <c r="K9" s="32"/>
    </row>
    <row r="10" spans="1:11" ht="12.75" customHeight="1" x14ac:dyDescent="0.25">
      <c r="A10" s="9">
        <v>9</v>
      </c>
      <c r="B10" s="9" t="s">
        <v>19</v>
      </c>
      <c r="C10" s="57" t="str">
        <f>CONCATENATE(D10&amp;J$2,"_",$I$2&amp;"-2")</f>
        <v>47-UWSIF-Alfalfa2-0_2-2</v>
      </c>
      <c r="D10" s="10" t="s">
        <v>72</v>
      </c>
      <c r="E10" s="11"/>
      <c r="F10" s="14" t="s">
        <v>80</v>
      </c>
      <c r="G10" s="14" t="s">
        <v>90</v>
      </c>
      <c r="H10" s="14"/>
      <c r="J10" s="33"/>
      <c r="K10" s="34"/>
    </row>
    <row r="11" spans="1:11" ht="12.75" customHeight="1" x14ac:dyDescent="0.25">
      <c r="A11" s="9">
        <v>10</v>
      </c>
      <c r="B11" s="9" t="s">
        <v>20</v>
      </c>
      <c r="C11" s="57" t="str">
        <f>CONCATENATE(D11&amp;J$2,"_",$I$2&amp;"-1")</f>
        <v>62-UWSIF-EnrichedUrea-0_2-1</v>
      </c>
      <c r="D11" s="10" t="s">
        <v>92</v>
      </c>
      <c r="E11" s="11"/>
      <c r="F11" s="14" t="s">
        <v>79</v>
      </c>
      <c r="G11" s="14" t="s">
        <v>80</v>
      </c>
      <c r="H11" s="14"/>
      <c r="J11" s="33"/>
      <c r="K11" s="34"/>
    </row>
    <row r="12" spans="1:11" ht="12.75" customHeight="1" x14ac:dyDescent="0.25">
      <c r="A12" s="9">
        <v>11</v>
      </c>
      <c r="B12" s="9" t="s">
        <v>21</v>
      </c>
      <c r="C12" s="57" t="str">
        <f>CONCATENATE(D12&amp;J$2,"_",$I$2&amp;"-2")</f>
        <v>62-UWSIF-EnrichedUrea-0_2-2</v>
      </c>
      <c r="D12" s="10" t="s">
        <v>92</v>
      </c>
      <c r="E12" s="11"/>
      <c r="F12" s="14" t="s">
        <v>79</v>
      </c>
      <c r="G12" s="14" t="s">
        <v>80</v>
      </c>
      <c r="H12" s="14"/>
      <c r="J12" s="33"/>
      <c r="K12" s="34"/>
    </row>
    <row r="13" spans="1:11" ht="12.75" customHeight="1" x14ac:dyDescent="0.25">
      <c r="A13" s="9">
        <v>12</v>
      </c>
      <c r="B13" s="9" t="s">
        <v>22</v>
      </c>
      <c r="C13" s="57" t="str">
        <f>CONCATENATE(D13&amp;J$2,"_",$I$2&amp;"-1")</f>
        <v>63-UWSIF-EnrichedUrea-0_2-1</v>
      </c>
      <c r="D13" s="41" t="s">
        <v>93</v>
      </c>
      <c r="E13" s="42"/>
      <c r="F13" s="14" t="s">
        <v>79</v>
      </c>
      <c r="G13" s="14" t="s">
        <v>79</v>
      </c>
      <c r="H13" s="14"/>
      <c r="J13" s="33"/>
      <c r="K13" s="34"/>
    </row>
    <row r="14" spans="1:11" ht="12.75" customHeight="1" x14ac:dyDescent="0.25">
      <c r="A14" s="9">
        <v>13</v>
      </c>
      <c r="B14" s="9" t="s">
        <v>23</v>
      </c>
      <c r="C14" s="57" t="str">
        <f>CONCATENATE(D14&amp;J$2,"_",$I$2&amp;"-2")</f>
        <v>63-UWSIF-EnrichedUrea-0_2-2</v>
      </c>
      <c r="D14" s="41" t="s">
        <v>93</v>
      </c>
      <c r="E14" s="42"/>
      <c r="F14" s="14" t="s">
        <v>79</v>
      </c>
      <c r="G14" s="14" t="s">
        <v>79</v>
      </c>
      <c r="H14" s="14"/>
      <c r="J14" s="33"/>
      <c r="K14" s="34"/>
    </row>
    <row r="15" spans="1:11" ht="12.75" customHeight="1" x14ac:dyDescent="0.25">
      <c r="A15" s="9">
        <v>14</v>
      </c>
      <c r="B15" s="9" t="s">
        <v>24</v>
      </c>
      <c r="C15" s="57" t="str">
        <f>CONCATENATE(D15&amp;J$2,"_",$I$2&amp;"-3")</f>
        <v>39-UWSIF-Glut-2-0_2-3</v>
      </c>
      <c r="D15" s="41" t="s">
        <v>78</v>
      </c>
      <c r="E15" s="42"/>
      <c r="F15" s="14" t="s">
        <v>76</v>
      </c>
      <c r="G15" s="14" t="s">
        <v>76</v>
      </c>
      <c r="H15" s="14"/>
      <c r="J15" s="33"/>
      <c r="K15" s="34"/>
    </row>
    <row r="16" spans="1:11" ht="12.75" customHeight="1" x14ac:dyDescent="0.25">
      <c r="A16" s="9">
        <v>15</v>
      </c>
      <c r="B16" s="9" t="s">
        <v>25</v>
      </c>
      <c r="C16" s="57" t="str">
        <f>CONCATENATE(D16&amp;J$2,"_",$I$2&amp;"-4")</f>
        <v>39-UWSIF-Glut-2-0_2-4</v>
      </c>
      <c r="D16" s="41" t="s">
        <v>78</v>
      </c>
      <c r="E16" s="42"/>
      <c r="F16" s="14" t="s">
        <v>76</v>
      </c>
      <c r="G16" s="14" t="s">
        <v>76</v>
      </c>
      <c r="H16" s="14"/>
      <c r="J16" s="35"/>
      <c r="K16" s="36"/>
    </row>
    <row r="17" spans="1:12" ht="12.75" customHeight="1" thickBot="1" x14ac:dyDescent="0.3">
      <c r="A17" s="9">
        <v>16</v>
      </c>
      <c r="B17" s="9" t="s">
        <v>26</v>
      </c>
      <c r="C17" s="3" t="str">
        <f>_xlfn.CONCAT($J$2,"_", $I$2, "-"&amp;((ROW()-16+28)))</f>
        <v>0_2-29</v>
      </c>
      <c r="D17" s="15"/>
      <c r="E17" s="15"/>
      <c r="F17" s="14" t="s">
        <v>81</v>
      </c>
      <c r="G17" s="14"/>
      <c r="H17" s="16"/>
      <c r="J17" s="40"/>
      <c r="K17" s="40"/>
    </row>
    <row r="18" spans="1:12" ht="12.75" customHeight="1" thickBot="1" x14ac:dyDescent="0.3">
      <c r="A18" s="9">
        <v>17</v>
      </c>
      <c r="B18" s="9" t="s">
        <v>27</v>
      </c>
      <c r="C18" s="3" t="str">
        <f t="shared" ref="C18:C44" si="0">_xlfn.CONCAT($J$2,"_", $I$2, "-"&amp;((ROW()-16+28)))</f>
        <v>0_2-30</v>
      </c>
      <c r="D18" s="15"/>
      <c r="E18" s="15"/>
      <c r="F18" s="14" t="s">
        <v>81</v>
      </c>
      <c r="G18" s="14"/>
      <c r="H18" s="16"/>
      <c r="J18" s="45" t="s">
        <v>89</v>
      </c>
      <c r="K18" s="46" t="s">
        <v>60</v>
      </c>
      <c r="L18" s="47" t="s">
        <v>97</v>
      </c>
    </row>
    <row r="19" spans="1:12" ht="12.75" customHeight="1" x14ac:dyDescent="0.25">
      <c r="A19" s="9">
        <v>18</v>
      </c>
      <c r="B19" s="9" t="s">
        <v>28</v>
      </c>
      <c r="C19" s="3" t="str">
        <f t="shared" si="0"/>
        <v>0_2-31</v>
      </c>
      <c r="D19" s="15"/>
      <c r="E19" s="15"/>
      <c r="F19" s="14" t="s">
        <v>81</v>
      </c>
      <c r="G19" s="14"/>
      <c r="H19" s="16"/>
      <c r="J19" s="37" t="s">
        <v>66</v>
      </c>
      <c r="K19" s="1"/>
      <c r="L19" s="48" t="s">
        <v>76</v>
      </c>
    </row>
    <row r="20" spans="1:12" ht="12.75" customHeight="1" x14ac:dyDescent="0.25">
      <c r="A20" s="9">
        <v>19</v>
      </c>
      <c r="B20" s="9" t="s">
        <v>29</v>
      </c>
      <c r="C20" s="3" t="str">
        <f t="shared" si="0"/>
        <v>0_2-32</v>
      </c>
      <c r="D20" s="15"/>
      <c r="E20" s="15"/>
      <c r="F20" s="14" t="s">
        <v>81</v>
      </c>
      <c r="G20" s="14"/>
      <c r="H20" s="16"/>
      <c r="J20" s="37" t="s">
        <v>67</v>
      </c>
      <c r="K20" s="1"/>
      <c r="L20" s="37" t="s">
        <v>79</v>
      </c>
    </row>
    <row r="21" spans="1:12" ht="12.75" customHeight="1" x14ac:dyDescent="0.25">
      <c r="A21" s="9">
        <v>20</v>
      </c>
      <c r="B21" s="9" t="s">
        <v>30</v>
      </c>
      <c r="C21" s="3" t="str">
        <f t="shared" si="0"/>
        <v>0_2-33</v>
      </c>
      <c r="D21" s="15"/>
      <c r="E21" s="15"/>
      <c r="F21" s="14" t="s">
        <v>81</v>
      </c>
      <c r="G21" s="14"/>
      <c r="H21" s="16"/>
      <c r="J21" s="37" t="s">
        <v>68</v>
      </c>
      <c r="K21" s="1"/>
      <c r="L21" s="37" t="s">
        <v>84</v>
      </c>
    </row>
    <row r="22" spans="1:12" ht="12.75" customHeight="1" x14ac:dyDescent="0.25">
      <c r="A22" s="9">
        <v>21</v>
      </c>
      <c r="B22" s="9" t="s">
        <v>31</v>
      </c>
      <c r="C22" s="3" t="str">
        <f t="shared" si="0"/>
        <v>0_2-34</v>
      </c>
      <c r="D22" s="15"/>
      <c r="E22" s="15"/>
      <c r="F22" s="14" t="s">
        <v>81</v>
      </c>
      <c r="G22" s="14"/>
      <c r="H22" s="16"/>
      <c r="J22" s="37" t="s">
        <v>71</v>
      </c>
      <c r="K22" s="1"/>
      <c r="L22" s="37" t="s">
        <v>77</v>
      </c>
    </row>
    <row r="23" spans="1:12" ht="12.75" customHeight="1" x14ac:dyDescent="0.25">
      <c r="A23" s="9">
        <v>22</v>
      </c>
      <c r="B23" s="9" t="s">
        <v>32</v>
      </c>
      <c r="C23" s="3" t="str">
        <f t="shared" si="0"/>
        <v>0_2-35</v>
      </c>
      <c r="D23" s="15"/>
      <c r="E23" s="15"/>
      <c r="F23" s="14" t="s">
        <v>81</v>
      </c>
      <c r="G23" s="14"/>
      <c r="H23" s="16"/>
      <c r="J23" s="37" t="s">
        <v>70</v>
      </c>
      <c r="K23" s="1"/>
      <c r="L23" s="37" t="s">
        <v>80</v>
      </c>
    </row>
    <row r="24" spans="1:12" ht="12.75" customHeight="1" x14ac:dyDescent="0.25">
      <c r="A24" s="9">
        <v>23</v>
      </c>
      <c r="B24" s="9" t="s">
        <v>33</v>
      </c>
      <c r="C24" s="3" t="str">
        <f t="shared" si="0"/>
        <v>0_2-36</v>
      </c>
      <c r="D24" s="15"/>
      <c r="E24" s="15"/>
      <c r="F24" s="14" t="s">
        <v>81</v>
      </c>
      <c r="G24" s="14"/>
      <c r="H24" s="16"/>
      <c r="J24" s="37" t="s">
        <v>69</v>
      </c>
      <c r="K24" s="1"/>
      <c r="L24" s="37" t="s">
        <v>81</v>
      </c>
    </row>
    <row r="25" spans="1:12" ht="12.75" customHeight="1" thickBot="1" x14ac:dyDescent="0.3">
      <c r="A25" s="9">
        <v>24</v>
      </c>
      <c r="B25" s="9" t="s">
        <v>34</v>
      </c>
      <c r="C25" s="3" t="str">
        <f t="shared" si="0"/>
        <v>0_2-37</v>
      </c>
      <c r="D25" s="15"/>
      <c r="E25" s="15"/>
      <c r="F25" s="14" t="s">
        <v>81</v>
      </c>
      <c r="G25" s="14"/>
      <c r="H25" s="16"/>
      <c r="J25" s="37" t="s">
        <v>78</v>
      </c>
      <c r="K25" s="1"/>
      <c r="L25" s="49" t="s">
        <v>90</v>
      </c>
    </row>
    <row r="26" spans="1:12" ht="12.75" customHeight="1" x14ac:dyDescent="0.25">
      <c r="A26" s="9">
        <v>25</v>
      </c>
      <c r="B26" s="9" t="s">
        <v>35</v>
      </c>
      <c r="C26" s="3" t="str">
        <f t="shared" si="0"/>
        <v>0_2-38</v>
      </c>
      <c r="D26" s="15"/>
      <c r="E26" s="15"/>
      <c r="F26" s="14" t="s">
        <v>81</v>
      </c>
      <c r="G26" s="14"/>
      <c r="H26" s="16"/>
      <c r="J26" s="37" t="s">
        <v>85</v>
      </c>
      <c r="K26" s="1"/>
      <c r="L26" s="50"/>
    </row>
    <row r="27" spans="1:12" ht="12.75" customHeight="1" x14ac:dyDescent="0.25">
      <c r="A27" s="9">
        <v>26</v>
      </c>
      <c r="B27" s="9" t="s">
        <v>36</v>
      </c>
      <c r="C27" s="3" t="str">
        <f t="shared" si="0"/>
        <v>0_2-39</v>
      </c>
      <c r="D27" s="15"/>
      <c r="E27" s="15"/>
      <c r="F27" s="14" t="s">
        <v>81</v>
      </c>
      <c r="G27" s="14"/>
      <c r="H27" s="16"/>
      <c r="J27" s="37" t="s">
        <v>72</v>
      </c>
      <c r="K27" s="1"/>
      <c r="L27" s="50"/>
    </row>
    <row r="28" spans="1:12" ht="12.75" customHeight="1" thickBot="1" x14ac:dyDescent="0.3">
      <c r="A28" s="9">
        <v>27</v>
      </c>
      <c r="B28" s="9" t="s">
        <v>37</v>
      </c>
      <c r="C28" s="3" t="str">
        <f t="shared" si="0"/>
        <v>0_2-40</v>
      </c>
      <c r="D28" s="15"/>
      <c r="E28" s="15"/>
      <c r="F28" s="14" t="s">
        <v>81</v>
      </c>
      <c r="G28" s="14"/>
      <c r="H28" s="16"/>
      <c r="J28" s="37" t="s">
        <v>75</v>
      </c>
      <c r="K28" s="1"/>
      <c r="L28" s="50"/>
    </row>
    <row r="29" spans="1:12" ht="12.75" customHeight="1" x14ac:dyDescent="0.25">
      <c r="A29" s="9">
        <v>28</v>
      </c>
      <c r="B29" s="9" t="s">
        <v>38</v>
      </c>
      <c r="C29" s="3" t="str">
        <f t="shared" si="0"/>
        <v>0_2-41</v>
      </c>
      <c r="D29" s="15"/>
      <c r="E29" s="15"/>
      <c r="F29" s="14" t="s">
        <v>81</v>
      </c>
      <c r="G29" s="14"/>
      <c r="H29" s="16"/>
      <c r="J29" s="51" t="s">
        <v>91</v>
      </c>
      <c r="K29" s="52" t="s">
        <v>61</v>
      </c>
      <c r="L29" s="50"/>
    </row>
    <row r="30" spans="1:12" ht="12.75" customHeight="1" x14ac:dyDescent="0.25">
      <c r="A30" s="9">
        <v>29</v>
      </c>
      <c r="B30" s="9" t="s">
        <v>39</v>
      </c>
      <c r="C30" s="3" t="str">
        <f t="shared" si="0"/>
        <v>0_2-42</v>
      </c>
      <c r="D30" s="15"/>
      <c r="E30" s="15"/>
      <c r="F30" s="14" t="s">
        <v>81</v>
      </c>
      <c r="G30" s="14"/>
      <c r="H30" s="16"/>
      <c r="J30" s="51" t="s">
        <v>92</v>
      </c>
      <c r="K30" s="53" t="s">
        <v>62</v>
      </c>
    </row>
    <row r="31" spans="1:12" ht="12.75" customHeight="1" x14ac:dyDescent="0.25">
      <c r="A31" s="9">
        <v>30</v>
      </c>
      <c r="B31" s="9" t="s">
        <v>40</v>
      </c>
      <c r="C31" s="3" t="str">
        <f t="shared" si="0"/>
        <v>0_2-43</v>
      </c>
      <c r="D31" s="15"/>
      <c r="E31" s="15"/>
      <c r="F31" s="14" t="s">
        <v>81</v>
      </c>
      <c r="G31" s="14"/>
      <c r="H31" s="16"/>
      <c r="J31" s="51" t="s">
        <v>93</v>
      </c>
      <c r="K31" s="53" t="s">
        <v>63</v>
      </c>
    </row>
    <row r="32" spans="1:12" ht="12.75" customHeight="1" x14ac:dyDescent="0.25">
      <c r="A32" s="9">
        <v>31</v>
      </c>
      <c r="B32" s="9" t="s">
        <v>41</v>
      </c>
      <c r="C32" s="3" t="str">
        <f t="shared" si="0"/>
        <v>0_2-44</v>
      </c>
      <c r="D32" s="15"/>
      <c r="E32" s="15"/>
      <c r="F32" s="14" t="s">
        <v>81</v>
      </c>
      <c r="G32" s="14"/>
      <c r="H32" s="16"/>
      <c r="J32" s="51" t="s">
        <v>94</v>
      </c>
      <c r="K32" s="53" t="s">
        <v>64</v>
      </c>
    </row>
    <row r="33" spans="1:11" ht="12.75" customHeight="1" thickBot="1" x14ac:dyDescent="0.3">
      <c r="A33" s="9">
        <v>32</v>
      </c>
      <c r="B33" s="9" t="s">
        <v>42</v>
      </c>
      <c r="C33" s="3" t="str">
        <f t="shared" si="0"/>
        <v>0_2-45</v>
      </c>
      <c r="D33" s="15"/>
      <c r="E33" s="15"/>
      <c r="F33" s="14" t="s">
        <v>81</v>
      </c>
      <c r="G33" s="14"/>
      <c r="H33" s="16"/>
      <c r="J33" s="54" t="s">
        <v>95</v>
      </c>
      <c r="K33" s="55" t="s">
        <v>65</v>
      </c>
    </row>
    <row r="34" spans="1:11" ht="12.75" customHeight="1" x14ac:dyDescent="0.25">
      <c r="A34" s="9">
        <v>33</v>
      </c>
      <c r="B34" s="9" t="s">
        <v>43</v>
      </c>
      <c r="C34" s="3" t="str">
        <f t="shared" si="0"/>
        <v>0_2-46</v>
      </c>
      <c r="D34" s="15"/>
      <c r="E34" s="15"/>
      <c r="F34" s="14" t="s">
        <v>81</v>
      </c>
      <c r="G34" s="14"/>
      <c r="H34" s="16"/>
    </row>
    <row r="35" spans="1:11" ht="12.75" customHeight="1" x14ac:dyDescent="0.25">
      <c r="A35" s="9">
        <v>34</v>
      </c>
      <c r="B35" s="9" t="s">
        <v>44</v>
      </c>
      <c r="C35" s="3" t="str">
        <f t="shared" si="0"/>
        <v>0_2-47</v>
      </c>
      <c r="D35" s="15"/>
      <c r="E35" s="15"/>
      <c r="F35" s="14" t="s">
        <v>81</v>
      </c>
      <c r="G35" s="14"/>
      <c r="H35" s="16"/>
    </row>
    <row r="36" spans="1:11" ht="12.75" customHeight="1" x14ac:dyDescent="0.25">
      <c r="A36" s="9">
        <v>35</v>
      </c>
      <c r="B36" s="9" t="s">
        <v>45</v>
      </c>
      <c r="C36" s="3" t="str">
        <f t="shared" si="0"/>
        <v>0_2-48</v>
      </c>
      <c r="D36" s="15"/>
      <c r="E36" s="15"/>
      <c r="F36" s="14" t="s">
        <v>81</v>
      </c>
      <c r="G36" s="14"/>
      <c r="H36" s="16"/>
    </row>
    <row r="37" spans="1:11" ht="12.75" customHeight="1" x14ac:dyDescent="0.25">
      <c r="A37" s="9">
        <v>36</v>
      </c>
      <c r="B37" s="9" t="s">
        <v>46</v>
      </c>
      <c r="C37" s="3" t="str">
        <f t="shared" si="0"/>
        <v>0_2-49</v>
      </c>
      <c r="D37" s="15"/>
      <c r="E37" s="15"/>
      <c r="F37" s="14" t="s">
        <v>81</v>
      </c>
      <c r="G37" s="14"/>
      <c r="H37" s="16"/>
    </row>
    <row r="38" spans="1:11" ht="12.75" customHeight="1" x14ac:dyDescent="0.25">
      <c r="A38" s="9">
        <v>37</v>
      </c>
      <c r="B38" s="9" t="s">
        <v>47</v>
      </c>
      <c r="C38" s="3" t="str">
        <f t="shared" si="0"/>
        <v>0_2-50</v>
      </c>
      <c r="D38" s="15"/>
      <c r="E38" s="15"/>
      <c r="F38" s="14" t="s">
        <v>81</v>
      </c>
      <c r="G38" s="14"/>
      <c r="H38" s="16"/>
    </row>
    <row r="39" spans="1:11" ht="12.75" customHeight="1" thickBot="1" x14ac:dyDescent="0.3">
      <c r="A39" s="9">
        <v>38</v>
      </c>
      <c r="B39" s="9" t="s">
        <v>48</v>
      </c>
      <c r="C39" s="3" t="str">
        <f t="shared" si="0"/>
        <v>0_2-51</v>
      </c>
      <c r="D39" s="15"/>
      <c r="E39" s="15"/>
      <c r="F39" s="14" t="s">
        <v>81</v>
      </c>
      <c r="G39" s="14"/>
      <c r="H39" s="16"/>
    </row>
    <row r="40" spans="1:11" ht="12.75" customHeight="1" x14ac:dyDescent="0.25">
      <c r="A40" s="9">
        <v>39</v>
      </c>
      <c r="B40" s="9" t="s">
        <v>49</v>
      </c>
      <c r="C40" s="3" t="str">
        <f t="shared" si="0"/>
        <v>0_2-52</v>
      </c>
      <c r="D40" s="15"/>
      <c r="E40" s="15"/>
      <c r="F40" s="14" t="s">
        <v>81</v>
      </c>
      <c r="G40" s="14"/>
      <c r="H40" s="16"/>
      <c r="J40" s="58" t="s">
        <v>86</v>
      </c>
      <c r="K40" s="59"/>
    </row>
    <row r="41" spans="1:11" ht="12.75" customHeight="1" x14ac:dyDescent="0.25">
      <c r="A41" s="9">
        <v>40</v>
      </c>
      <c r="B41" s="9" t="s">
        <v>50</v>
      </c>
      <c r="C41" s="3" t="str">
        <f t="shared" si="0"/>
        <v>0_2-53</v>
      </c>
      <c r="D41" s="15"/>
      <c r="E41" s="15"/>
      <c r="F41" s="14" t="s">
        <v>81</v>
      </c>
      <c r="G41" s="14"/>
      <c r="H41" s="16"/>
      <c r="J41" s="60"/>
      <c r="K41" s="61"/>
    </row>
    <row r="42" spans="1:11" ht="12.75" customHeight="1" x14ac:dyDescent="0.25">
      <c r="A42" s="9">
        <v>41</v>
      </c>
      <c r="B42" s="9" t="s">
        <v>51</v>
      </c>
      <c r="C42" s="3" t="str">
        <f t="shared" si="0"/>
        <v>0_2-54</v>
      </c>
      <c r="D42" s="15"/>
      <c r="E42" s="15"/>
      <c r="F42" s="14" t="s">
        <v>81</v>
      </c>
      <c r="G42" s="14"/>
      <c r="H42" s="16"/>
      <c r="J42" s="60"/>
      <c r="K42" s="61"/>
    </row>
    <row r="43" spans="1:11" ht="12.75" customHeight="1" x14ac:dyDescent="0.25">
      <c r="A43" s="9">
        <v>42</v>
      </c>
      <c r="B43" s="9" t="s">
        <v>52</v>
      </c>
      <c r="C43" s="3" t="str">
        <f t="shared" si="0"/>
        <v>0_2-55</v>
      </c>
      <c r="D43" s="15"/>
      <c r="E43" s="15"/>
      <c r="F43" s="14" t="s">
        <v>81</v>
      </c>
      <c r="G43" s="14"/>
      <c r="H43" s="16"/>
      <c r="J43" s="60"/>
      <c r="K43" s="61"/>
    </row>
    <row r="44" spans="1:11" ht="12.75" customHeight="1" x14ac:dyDescent="0.25">
      <c r="A44" s="9">
        <v>43</v>
      </c>
      <c r="B44" s="9" t="s">
        <v>53</v>
      </c>
      <c r="C44" s="3" t="str">
        <f t="shared" si="0"/>
        <v>0_2-56</v>
      </c>
      <c r="D44" s="15"/>
      <c r="E44" s="15"/>
      <c r="F44" s="14" t="s">
        <v>81</v>
      </c>
      <c r="G44" s="14"/>
      <c r="H44" s="16"/>
      <c r="J44" s="60"/>
      <c r="K44" s="61"/>
    </row>
    <row r="45" spans="1:11" ht="12.75" customHeight="1" x14ac:dyDescent="0.25">
      <c r="A45" s="9">
        <v>44</v>
      </c>
      <c r="B45" s="9" t="s">
        <v>54</v>
      </c>
      <c r="C45" s="57" t="str">
        <f>CONCATENATE(D45&amp;J$2,"_",$I$2&amp;"-3")</f>
        <v>62-UWSIF-EnrichedUrea-0_2-3</v>
      </c>
      <c r="D45" s="10" t="s">
        <v>92</v>
      </c>
      <c r="E45" s="11"/>
      <c r="F45" s="14" t="s">
        <v>90</v>
      </c>
      <c r="G45" s="14" t="s">
        <v>80</v>
      </c>
      <c r="H45" s="14"/>
      <c r="J45" s="60"/>
      <c r="K45" s="61"/>
    </row>
    <row r="46" spans="1:11" ht="12.75" customHeight="1" x14ac:dyDescent="0.25">
      <c r="A46" s="9">
        <v>45</v>
      </c>
      <c r="B46" s="9" t="s">
        <v>55</v>
      </c>
      <c r="C46" s="57" t="str">
        <f>CONCATENATE(D46&amp;J$2,"_",$I$2&amp;"-4")</f>
        <v>62-UWSIF-EnrichedUrea-0_2-4</v>
      </c>
      <c r="D46" s="10" t="s">
        <v>92</v>
      </c>
      <c r="E46" s="11"/>
      <c r="F46" s="14" t="s">
        <v>90</v>
      </c>
      <c r="G46" s="14" t="s">
        <v>80</v>
      </c>
      <c r="H46" s="14"/>
      <c r="J46" s="60"/>
      <c r="K46" s="61"/>
    </row>
    <row r="47" spans="1:11" ht="12.75" customHeight="1" x14ac:dyDescent="0.25">
      <c r="A47" s="9">
        <v>46</v>
      </c>
      <c r="B47" s="9" t="s">
        <v>56</v>
      </c>
      <c r="C47" s="57" t="str">
        <f>CONCATENATE(D47&amp;J$2,"_",$I$2&amp;"-3")</f>
        <v>63-UWSIF-EnrichedUrea-0_2-3</v>
      </c>
      <c r="D47" s="41" t="s">
        <v>93</v>
      </c>
      <c r="E47" s="42"/>
      <c r="F47" s="14" t="s">
        <v>90</v>
      </c>
      <c r="G47" s="14" t="s">
        <v>79</v>
      </c>
      <c r="H47" s="14"/>
      <c r="J47" s="60"/>
      <c r="K47" s="61"/>
    </row>
    <row r="48" spans="1:11" ht="12.75" customHeight="1" x14ac:dyDescent="0.25">
      <c r="A48" s="9">
        <v>47</v>
      </c>
      <c r="B48" s="9" t="s">
        <v>57</v>
      </c>
      <c r="C48" s="57" t="str">
        <f>CONCATENATE(D48&amp;J$2,"_",$I$2&amp;"-4")</f>
        <v>63-UWSIF-EnrichedUrea-0_2-4</v>
      </c>
      <c r="D48" s="41" t="s">
        <v>93</v>
      </c>
      <c r="E48" s="42"/>
      <c r="F48" s="14" t="s">
        <v>90</v>
      </c>
      <c r="G48" s="14" t="s">
        <v>79</v>
      </c>
      <c r="H48" s="14"/>
      <c r="J48" s="60"/>
      <c r="K48" s="61"/>
    </row>
    <row r="49" spans="1:11" ht="12.75" customHeight="1" x14ac:dyDescent="0.25">
      <c r="A49" s="9">
        <v>48</v>
      </c>
      <c r="B49" s="9" t="s">
        <v>58</v>
      </c>
      <c r="C49" s="57" t="str">
        <f>CONCATENATE(D49&amp;J$2,"_",$I$2&amp;"-5")</f>
        <v>39-UWSIF-Glut-2-0_2-5</v>
      </c>
      <c r="D49" s="41" t="s">
        <v>78</v>
      </c>
      <c r="E49" s="42"/>
      <c r="F49" s="14" t="s">
        <v>76</v>
      </c>
      <c r="G49" s="14" t="s">
        <v>76</v>
      </c>
      <c r="H49" s="14"/>
      <c r="J49" s="60"/>
      <c r="K49" s="61"/>
    </row>
    <row r="50" spans="1:11" ht="12.75" customHeight="1" thickBot="1" x14ac:dyDescent="0.3">
      <c r="A50" s="9">
        <v>49</v>
      </c>
      <c r="B50" s="9" t="s">
        <v>59</v>
      </c>
      <c r="C50" s="57" t="str">
        <f>CONCATENATE(D50&amp;J$2,"_",$I$2&amp;"-6")</f>
        <v>39-UWSIF-Glut-2-0_2-6</v>
      </c>
      <c r="D50" s="41" t="s">
        <v>78</v>
      </c>
      <c r="E50" s="42"/>
      <c r="F50" s="14" t="s">
        <v>76</v>
      </c>
      <c r="G50" s="14" t="s">
        <v>76</v>
      </c>
      <c r="H50" s="14"/>
      <c r="J50" s="38"/>
      <c r="K50" s="39"/>
    </row>
  </sheetData>
  <mergeCells count="1">
    <mergeCell ref="J40:K49"/>
  </mergeCells>
  <phoneticPr fontId="9" type="noConversion"/>
  <dataValidations count="2">
    <dataValidation type="list" allowBlank="1" showInputMessage="1" showErrorMessage="1" sqref="D2:D16 D45:D50" xr:uid="{97208CD6-2C55-4FED-A9F8-6118EF9AD795}">
      <formula1>$J$19:$J$33</formula1>
    </dataValidation>
    <dataValidation type="list" allowBlank="1" showInputMessage="1" showErrorMessage="1" sqref="F2:G50" xr:uid="{651D9DD0-E64A-47A5-8D6A-26C48A1C0529}">
      <formula1>$L$19:$L$25</formula1>
    </dataValidation>
  </dataValidations>
  <printOptions horizontalCentered="1" verticalCentered="1"/>
  <pageMargins left="0.75" right="0.75" top="1" bottom="1" header="0.5" footer="0.5"/>
  <pageSetup scale="96" orientation="portrait" r:id="rId1"/>
  <headerFooter alignWithMargins="0"/>
  <ignoredErrors>
    <ignoredError sqref="C8:C5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0"/>
  <sheetViews>
    <sheetView zoomScaleNormal="100" workbookViewId="0">
      <selection activeCell="M8" sqref="M8"/>
    </sheetView>
  </sheetViews>
  <sheetFormatPr defaultColWidth="9.19921875" defaultRowHeight="12.75" customHeight="1" x14ac:dyDescent="0.25"/>
  <cols>
    <col min="1" max="1" width="4.3984375" style="1" customWidth="1"/>
    <col min="2" max="2" width="6.796875" style="1" customWidth="1"/>
    <col min="3" max="3" width="26.59765625" style="2" customWidth="1"/>
    <col min="4" max="4" width="23" style="1" customWidth="1"/>
    <col min="5" max="5" width="16.19921875" style="1" customWidth="1"/>
    <col min="6" max="7" width="23.796875" style="1" hidden="1" customWidth="1"/>
    <col min="8" max="8" width="20.3984375" style="1" customWidth="1"/>
    <col min="9" max="9" width="7.3984375" style="20" bestFit="1" customWidth="1"/>
    <col min="10" max="10" width="23.796875" style="20" customWidth="1"/>
    <col min="11" max="11" width="24.09765625" style="20" bestFit="1" customWidth="1"/>
    <col min="12" max="12" width="23.09765625" style="1" bestFit="1" customWidth="1"/>
    <col min="13" max="16384" width="9.19921875" style="1"/>
  </cols>
  <sheetData>
    <row r="1" spans="1:11" ht="12.75" customHeight="1" x14ac:dyDescent="0.25">
      <c r="A1" s="4" t="s">
        <v>0</v>
      </c>
      <c r="B1" s="5" t="s">
        <v>1</v>
      </c>
      <c r="C1" s="6" t="s">
        <v>2</v>
      </c>
      <c r="D1" s="7" t="s">
        <v>3</v>
      </c>
      <c r="E1" s="5" t="s">
        <v>4</v>
      </c>
      <c r="F1" s="7" t="s">
        <v>73</v>
      </c>
      <c r="G1" s="44" t="s">
        <v>88</v>
      </c>
      <c r="H1" s="8" t="s">
        <v>74</v>
      </c>
      <c r="I1" s="5" t="s">
        <v>5</v>
      </c>
      <c r="J1" s="5" t="s">
        <v>7</v>
      </c>
      <c r="K1" s="5" t="s">
        <v>6</v>
      </c>
    </row>
    <row r="2" spans="1:11" x14ac:dyDescent="0.25">
      <c r="A2" s="9">
        <v>1</v>
      </c>
      <c r="B2" s="9" t="s">
        <v>8</v>
      </c>
      <c r="C2" s="57" t="str">
        <f>CONCATENATE(D2&amp;J$2,"_",$I$2&amp;"-1")</f>
        <v>48-UWSIF-Glut-4-0_3-1</v>
      </c>
      <c r="D2" s="10" t="s">
        <v>75</v>
      </c>
      <c r="E2" s="11"/>
      <c r="F2" s="12" t="s">
        <v>76</v>
      </c>
      <c r="G2" s="43" t="s">
        <v>76</v>
      </c>
      <c r="H2" s="13"/>
      <c r="I2" s="17">
        <v>3</v>
      </c>
      <c r="J2" s="18">
        <f>'Tray 1'!J2</f>
        <v>0</v>
      </c>
      <c r="K2" s="18">
        <f>'Tray 1'!K2</f>
        <v>0</v>
      </c>
    </row>
    <row r="3" spans="1:11" x14ac:dyDescent="0.25">
      <c r="A3" s="9">
        <v>2</v>
      </c>
      <c r="B3" s="9" t="s">
        <v>9</v>
      </c>
      <c r="C3" s="57" t="str">
        <f>CONCATENATE(D3&amp;J$2,"_",$I$2&amp;"-2")</f>
        <v>48-UWSIF-Glut-4-0_3-2</v>
      </c>
      <c r="D3" s="10" t="s">
        <v>75</v>
      </c>
      <c r="E3" s="11"/>
      <c r="F3" s="14" t="s">
        <v>77</v>
      </c>
      <c r="G3" s="14" t="s">
        <v>77</v>
      </c>
      <c r="H3" s="14"/>
    </row>
    <row r="4" spans="1:11" ht="12.75" customHeight="1" x14ac:dyDescent="0.25">
      <c r="A4" s="9">
        <v>3</v>
      </c>
      <c r="B4" s="9" t="s">
        <v>10</v>
      </c>
      <c r="C4" s="57" t="str">
        <f>CONCATENATE(D4&amp;J$2,"_",$I$2&amp;"-3")</f>
        <v>48-UWSIF-Glut-4-0_3-3</v>
      </c>
      <c r="D4" s="10" t="s">
        <v>75</v>
      </c>
      <c r="E4" s="11"/>
      <c r="F4" s="14" t="s">
        <v>77</v>
      </c>
      <c r="G4" s="14" t="s">
        <v>77</v>
      </c>
      <c r="H4" s="14"/>
      <c r="J4" s="21" t="s">
        <v>87</v>
      </c>
      <c r="K4" s="22"/>
    </row>
    <row r="5" spans="1:11" x14ac:dyDescent="0.25">
      <c r="A5" s="9">
        <v>4</v>
      </c>
      <c r="B5" s="9" t="s">
        <v>11</v>
      </c>
      <c r="C5" s="57" t="str">
        <f>CONCATENATE(D5&amp;J$2,"_",$I$2&amp;"-4")</f>
        <v>48-UWSIF-Glut-4-0_3-4</v>
      </c>
      <c r="D5" s="10" t="s">
        <v>75</v>
      </c>
      <c r="E5" s="11"/>
      <c r="F5" s="14" t="s">
        <v>77</v>
      </c>
      <c r="G5" s="14" t="s">
        <v>77</v>
      </c>
      <c r="H5" s="14"/>
      <c r="J5" s="23" t="s">
        <v>82</v>
      </c>
      <c r="K5" s="24"/>
    </row>
    <row r="6" spans="1:11" ht="12.75" customHeight="1" x14ac:dyDescent="0.25">
      <c r="A6" s="9">
        <v>5</v>
      </c>
      <c r="B6" s="9" t="s">
        <v>12</v>
      </c>
      <c r="C6" s="57" t="str">
        <f>CONCATENATE(D6&amp;J$2,"_",$I$2&amp;"-5")</f>
        <v>48-UWSIF-Glut-4-0_3-5</v>
      </c>
      <c r="D6" s="10" t="s">
        <v>75</v>
      </c>
      <c r="E6" s="11"/>
      <c r="F6" s="14" t="s">
        <v>77</v>
      </c>
      <c r="G6" s="14" t="s">
        <v>77</v>
      </c>
      <c r="H6" s="14"/>
      <c r="J6" s="25" t="s">
        <v>83</v>
      </c>
      <c r="K6" s="26"/>
    </row>
    <row r="7" spans="1:11" ht="12.75" customHeight="1" x14ac:dyDescent="0.25">
      <c r="A7" s="9">
        <v>6</v>
      </c>
      <c r="B7" s="9" t="s">
        <v>13</v>
      </c>
      <c r="C7" s="57" t="str">
        <f>CONCATENATE(D7&amp;J$2,"_",$I$2&amp;"-1")</f>
        <v>39-UWSIF-Glut-2-0_3-1</v>
      </c>
      <c r="D7" s="10" t="s">
        <v>78</v>
      </c>
      <c r="E7" s="11"/>
      <c r="F7" s="14" t="s">
        <v>77</v>
      </c>
      <c r="G7" s="14" t="s">
        <v>90</v>
      </c>
      <c r="H7" s="14"/>
      <c r="J7" s="27" t="s">
        <v>14</v>
      </c>
      <c r="K7" s="28"/>
    </row>
    <row r="8" spans="1:11" ht="12.75" customHeight="1" x14ac:dyDescent="0.25">
      <c r="A8" s="9">
        <v>7</v>
      </c>
      <c r="B8" s="9" t="s">
        <v>15</v>
      </c>
      <c r="C8" s="57" t="str">
        <f>CONCATENATE(D8&amp;J$2,"_",$I$2&amp;"-2")</f>
        <v>39-UWSIF-Glut-2-0_3-2</v>
      </c>
      <c r="D8" s="10" t="s">
        <v>78</v>
      </c>
      <c r="E8" s="11"/>
      <c r="F8" s="14" t="s">
        <v>77</v>
      </c>
      <c r="G8" s="14" t="s">
        <v>90</v>
      </c>
      <c r="H8" s="14"/>
      <c r="J8" s="29" t="s">
        <v>16</v>
      </c>
      <c r="K8" s="30"/>
    </row>
    <row r="9" spans="1:11" ht="12.75" customHeight="1" x14ac:dyDescent="0.25">
      <c r="A9" s="9">
        <v>8</v>
      </c>
      <c r="B9" s="9" t="s">
        <v>17</v>
      </c>
      <c r="C9" s="57" t="str">
        <f>CONCATENATE(D9&amp;J$2,"_",$I$2&amp;"-1")</f>
        <v>47-UWSIF-Alfalfa2-0_3-1</v>
      </c>
      <c r="D9" s="10" t="s">
        <v>72</v>
      </c>
      <c r="E9" s="11"/>
      <c r="F9" s="14" t="s">
        <v>80</v>
      </c>
      <c r="G9" s="14" t="s">
        <v>90</v>
      </c>
      <c r="H9" s="14"/>
      <c r="J9" s="31" t="s">
        <v>18</v>
      </c>
      <c r="K9" s="32"/>
    </row>
    <row r="10" spans="1:11" ht="12.75" customHeight="1" x14ac:dyDescent="0.25">
      <c r="A10" s="9">
        <v>9</v>
      </c>
      <c r="B10" s="9" t="s">
        <v>19</v>
      </c>
      <c r="C10" s="57" t="str">
        <f>CONCATENATE(D10&amp;J$2,"_",$I$2&amp;"-2")</f>
        <v>47-UWSIF-Alfalfa2-0_3-2</v>
      </c>
      <c r="D10" s="10" t="s">
        <v>72</v>
      </c>
      <c r="E10" s="11"/>
      <c r="F10" s="14" t="s">
        <v>80</v>
      </c>
      <c r="G10" s="14" t="s">
        <v>90</v>
      </c>
      <c r="H10" s="14"/>
      <c r="J10" s="33"/>
      <c r="K10" s="34"/>
    </row>
    <row r="11" spans="1:11" ht="12.75" customHeight="1" x14ac:dyDescent="0.25">
      <c r="A11" s="9">
        <v>10</v>
      </c>
      <c r="B11" s="9" t="s">
        <v>20</v>
      </c>
      <c r="C11" s="57" t="str">
        <f>CONCATENATE(D11&amp;J$2,"_",$I$2&amp;"-1")</f>
        <v>62-UWSIF-EnrichedUrea-0_3-1</v>
      </c>
      <c r="D11" s="10" t="s">
        <v>92</v>
      </c>
      <c r="E11" s="11"/>
      <c r="F11" s="14" t="s">
        <v>79</v>
      </c>
      <c r="G11" s="14" t="s">
        <v>80</v>
      </c>
      <c r="H11" s="14"/>
      <c r="J11" s="33"/>
      <c r="K11" s="34"/>
    </row>
    <row r="12" spans="1:11" ht="12.75" customHeight="1" x14ac:dyDescent="0.25">
      <c r="A12" s="9">
        <v>11</v>
      </c>
      <c r="B12" s="9" t="s">
        <v>21</v>
      </c>
      <c r="C12" s="57" t="str">
        <f>CONCATENATE(D12&amp;J$2,"_",$I$2&amp;"-2")</f>
        <v>62-UWSIF-EnrichedUrea-0_3-2</v>
      </c>
      <c r="D12" s="10" t="s">
        <v>92</v>
      </c>
      <c r="E12" s="11"/>
      <c r="F12" s="14" t="s">
        <v>79</v>
      </c>
      <c r="G12" s="14" t="s">
        <v>80</v>
      </c>
      <c r="H12" s="14"/>
      <c r="J12" s="33"/>
      <c r="K12" s="34"/>
    </row>
    <row r="13" spans="1:11" ht="12.75" customHeight="1" x14ac:dyDescent="0.25">
      <c r="A13" s="9">
        <v>12</v>
      </c>
      <c r="B13" s="9" t="s">
        <v>22</v>
      </c>
      <c r="C13" s="57" t="str">
        <f>CONCATENATE(D13&amp;J$2,"_",$I$2&amp;"-1")</f>
        <v>63-UWSIF-EnrichedUrea-0_3-1</v>
      </c>
      <c r="D13" s="41" t="s">
        <v>93</v>
      </c>
      <c r="E13" s="42"/>
      <c r="F13" s="14" t="s">
        <v>79</v>
      </c>
      <c r="G13" s="14" t="s">
        <v>79</v>
      </c>
      <c r="H13" s="14"/>
      <c r="J13" s="33"/>
      <c r="K13" s="34"/>
    </row>
    <row r="14" spans="1:11" ht="12.75" customHeight="1" x14ac:dyDescent="0.25">
      <c r="A14" s="9">
        <v>13</v>
      </c>
      <c r="B14" s="9" t="s">
        <v>23</v>
      </c>
      <c r="C14" s="57" t="str">
        <f>CONCATENATE(D14&amp;J$2,"_",$I$2&amp;"-2")</f>
        <v>63-UWSIF-EnrichedUrea-0_3-2</v>
      </c>
      <c r="D14" s="41" t="s">
        <v>93</v>
      </c>
      <c r="E14" s="42"/>
      <c r="F14" s="14" t="s">
        <v>79</v>
      </c>
      <c r="G14" s="14" t="s">
        <v>79</v>
      </c>
      <c r="H14" s="14"/>
      <c r="J14" s="33"/>
      <c r="K14" s="34"/>
    </row>
    <row r="15" spans="1:11" ht="12.75" customHeight="1" x14ac:dyDescent="0.25">
      <c r="A15" s="9">
        <v>14</v>
      </c>
      <c r="B15" s="9" t="s">
        <v>24</v>
      </c>
      <c r="C15" s="57" t="str">
        <f>CONCATENATE(D15&amp;J$2,"_",$I$2&amp;"-3")</f>
        <v>39-UWSIF-Glut-2-0_3-3</v>
      </c>
      <c r="D15" s="41" t="s">
        <v>78</v>
      </c>
      <c r="E15" s="42"/>
      <c r="F15" s="14" t="s">
        <v>76</v>
      </c>
      <c r="G15" s="14" t="s">
        <v>76</v>
      </c>
      <c r="H15" s="14"/>
      <c r="J15" s="33"/>
      <c r="K15" s="34"/>
    </row>
    <row r="16" spans="1:11" ht="12.75" customHeight="1" x14ac:dyDescent="0.25">
      <c r="A16" s="9">
        <v>15</v>
      </c>
      <c r="B16" s="9" t="s">
        <v>25</v>
      </c>
      <c r="C16" s="57" t="str">
        <f>CONCATENATE(D16&amp;J$2,"_",$I$2&amp;"-4")</f>
        <v>39-UWSIF-Glut-2-0_3-4</v>
      </c>
      <c r="D16" s="41" t="s">
        <v>78</v>
      </c>
      <c r="E16" s="42"/>
      <c r="F16" s="14" t="s">
        <v>76</v>
      </c>
      <c r="G16" s="14" t="s">
        <v>76</v>
      </c>
      <c r="H16" s="14"/>
      <c r="J16" s="35"/>
      <c r="K16" s="36"/>
    </row>
    <row r="17" spans="1:12" ht="12.75" customHeight="1" thickBot="1" x14ac:dyDescent="0.3">
      <c r="A17" s="9">
        <v>16</v>
      </c>
      <c r="B17" s="9" t="s">
        <v>26</v>
      </c>
      <c r="C17" s="3" t="str">
        <f>_xlfn.CONCAT($J$2,"_", $I$2, "-"&amp;((ROW()-16+52)))</f>
        <v>0_3-53</v>
      </c>
      <c r="D17" s="15"/>
      <c r="E17" s="15"/>
      <c r="F17" s="14" t="s">
        <v>81</v>
      </c>
      <c r="G17" s="14"/>
      <c r="H17" s="16"/>
      <c r="J17" s="40"/>
      <c r="K17" s="40"/>
    </row>
    <row r="18" spans="1:12" ht="12.75" customHeight="1" thickBot="1" x14ac:dyDescent="0.3">
      <c r="A18" s="9">
        <v>17</v>
      </c>
      <c r="B18" s="9" t="s">
        <v>27</v>
      </c>
      <c r="C18" s="3" t="str">
        <f t="shared" ref="C18:C44" si="0">_xlfn.CONCAT($J$2,"_", $I$2, "-"&amp;((ROW()-16+52)))</f>
        <v>0_3-54</v>
      </c>
      <c r="D18" s="15"/>
      <c r="E18" s="15"/>
      <c r="F18" s="14" t="s">
        <v>81</v>
      </c>
      <c r="G18" s="14"/>
      <c r="H18" s="16"/>
      <c r="J18" s="45" t="s">
        <v>89</v>
      </c>
      <c r="K18" s="46" t="s">
        <v>60</v>
      </c>
      <c r="L18" s="47" t="s">
        <v>97</v>
      </c>
    </row>
    <row r="19" spans="1:12" ht="12.75" customHeight="1" x14ac:dyDescent="0.25">
      <c r="A19" s="9">
        <v>18</v>
      </c>
      <c r="B19" s="9" t="s">
        <v>28</v>
      </c>
      <c r="C19" s="3" t="str">
        <f t="shared" si="0"/>
        <v>0_3-55</v>
      </c>
      <c r="D19" s="15"/>
      <c r="E19" s="15"/>
      <c r="F19" s="14" t="s">
        <v>81</v>
      </c>
      <c r="G19" s="14"/>
      <c r="H19" s="16"/>
      <c r="J19" s="37" t="s">
        <v>66</v>
      </c>
      <c r="K19" s="1"/>
      <c r="L19" s="48" t="s">
        <v>76</v>
      </c>
    </row>
    <row r="20" spans="1:12" ht="12.75" customHeight="1" x14ac:dyDescent="0.25">
      <c r="A20" s="9">
        <v>19</v>
      </c>
      <c r="B20" s="9" t="s">
        <v>29</v>
      </c>
      <c r="C20" s="3" t="str">
        <f t="shared" si="0"/>
        <v>0_3-56</v>
      </c>
      <c r="D20" s="15"/>
      <c r="E20" s="15"/>
      <c r="F20" s="14" t="s">
        <v>81</v>
      </c>
      <c r="G20" s="14"/>
      <c r="H20" s="16"/>
      <c r="J20" s="37" t="s">
        <v>67</v>
      </c>
      <c r="K20" s="1"/>
      <c r="L20" s="37" t="s">
        <v>79</v>
      </c>
    </row>
    <row r="21" spans="1:12" ht="12.75" customHeight="1" x14ac:dyDescent="0.25">
      <c r="A21" s="9">
        <v>20</v>
      </c>
      <c r="B21" s="9" t="s">
        <v>30</v>
      </c>
      <c r="C21" s="3" t="str">
        <f t="shared" si="0"/>
        <v>0_3-57</v>
      </c>
      <c r="D21" s="15"/>
      <c r="E21" s="15"/>
      <c r="F21" s="14" t="s">
        <v>81</v>
      </c>
      <c r="G21" s="14"/>
      <c r="H21" s="16"/>
      <c r="J21" s="37" t="s">
        <v>68</v>
      </c>
      <c r="K21" s="1"/>
      <c r="L21" s="37" t="s">
        <v>84</v>
      </c>
    </row>
    <row r="22" spans="1:12" ht="12.75" customHeight="1" x14ac:dyDescent="0.25">
      <c r="A22" s="9">
        <v>21</v>
      </c>
      <c r="B22" s="9" t="s">
        <v>31</v>
      </c>
      <c r="C22" s="3" t="str">
        <f t="shared" si="0"/>
        <v>0_3-58</v>
      </c>
      <c r="D22" s="15"/>
      <c r="E22" s="15"/>
      <c r="F22" s="14" t="s">
        <v>81</v>
      </c>
      <c r="G22" s="14"/>
      <c r="H22" s="16"/>
      <c r="J22" s="37" t="s">
        <v>71</v>
      </c>
      <c r="K22" s="1"/>
      <c r="L22" s="37" t="s">
        <v>77</v>
      </c>
    </row>
    <row r="23" spans="1:12" ht="12.75" customHeight="1" x14ac:dyDescent="0.25">
      <c r="A23" s="9">
        <v>22</v>
      </c>
      <c r="B23" s="9" t="s">
        <v>32</v>
      </c>
      <c r="C23" s="3" t="str">
        <f t="shared" si="0"/>
        <v>0_3-59</v>
      </c>
      <c r="D23" s="15"/>
      <c r="E23" s="15"/>
      <c r="F23" s="14" t="s">
        <v>81</v>
      </c>
      <c r="G23" s="14"/>
      <c r="H23" s="16"/>
      <c r="J23" s="37" t="s">
        <v>70</v>
      </c>
      <c r="K23" s="1"/>
      <c r="L23" s="37" t="s">
        <v>80</v>
      </c>
    </row>
    <row r="24" spans="1:12" ht="12.75" customHeight="1" x14ac:dyDescent="0.25">
      <c r="A24" s="9">
        <v>23</v>
      </c>
      <c r="B24" s="9" t="s">
        <v>33</v>
      </c>
      <c r="C24" s="3" t="str">
        <f t="shared" si="0"/>
        <v>0_3-60</v>
      </c>
      <c r="D24" s="15"/>
      <c r="E24" s="15"/>
      <c r="F24" s="14" t="s">
        <v>81</v>
      </c>
      <c r="G24" s="14"/>
      <c r="H24" s="16"/>
      <c r="J24" s="37" t="s">
        <v>69</v>
      </c>
      <c r="K24" s="1"/>
      <c r="L24" s="37" t="s">
        <v>81</v>
      </c>
    </row>
    <row r="25" spans="1:12" ht="12.75" customHeight="1" thickBot="1" x14ac:dyDescent="0.3">
      <c r="A25" s="9">
        <v>24</v>
      </c>
      <c r="B25" s="9" t="s">
        <v>34</v>
      </c>
      <c r="C25" s="3" t="str">
        <f t="shared" si="0"/>
        <v>0_3-61</v>
      </c>
      <c r="D25" s="15"/>
      <c r="E25" s="15"/>
      <c r="F25" s="14" t="s">
        <v>81</v>
      </c>
      <c r="G25" s="14"/>
      <c r="H25" s="16"/>
      <c r="J25" s="37" t="s">
        <v>78</v>
      </c>
      <c r="K25" s="1"/>
      <c r="L25" s="49" t="s">
        <v>90</v>
      </c>
    </row>
    <row r="26" spans="1:12" ht="12.75" customHeight="1" x14ac:dyDescent="0.25">
      <c r="A26" s="9">
        <v>25</v>
      </c>
      <c r="B26" s="9" t="s">
        <v>35</v>
      </c>
      <c r="C26" s="3" t="str">
        <f t="shared" si="0"/>
        <v>0_3-62</v>
      </c>
      <c r="D26" s="15"/>
      <c r="E26" s="15"/>
      <c r="F26" s="14" t="s">
        <v>81</v>
      </c>
      <c r="G26" s="14"/>
      <c r="H26" s="16"/>
      <c r="J26" s="37" t="s">
        <v>85</v>
      </c>
      <c r="K26" s="1"/>
      <c r="L26" s="50"/>
    </row>
    <row r="27" spans="1:12" ht="12.75" customHeight="1" x14ac:dyDescent="0.25">
      <c r="A27" s="9">
        <v>26</v>
      </c>
      <c r="B27" s="9" t="s">
        <v>36</v>
      </c>
      <c r="C27" s="3" t="str">
        <f t="shared" si="0"/>
        <v>0_3-63</v>
      </c>
      <c r="D27" s="15"/>
      <c r="E27" s="15"/>
      <c r="F27" s="14" t="s">
        <v>81</v>
      </c>
      <c r="G27" s="14"/>
      <c r="H27" s="16"/>
      <c r="J27" s="37" t="s">
        <v>72</v>
      </c>
      <c r="K27" s="1"/>
      <c r="L27" s="50"/>
    </row>
    <row r="28" spans="1:12" ht="12.75" customHeight="1" thickBot="1" x14ac:dyDescent="0.3">
      <c r="A28" s="9">
        <v>27</v>
      </c>
      <c r="B28" s="9" t="s">
        <v>37</v>
      </c>
      <c r="C28" s="3" t="str">
        <f t="shared" si="0"/>
        <v>0_3-64</v>
      </c>
      <c r="D28" s="15"/>
      <c r="E28" s="15"/>
      <c r="F28" s="14" t="s">
        <v>81</v>
      </c>
      <c r="G28" s="14"/>
      <c r="H28" s="16"/>
      <c r="J28" s="37" t="s">
        <v>75</v>
      </c>
      <c r="K28" s="1"/>
      <c r="L28" s="50"/>
    </row>
    <row r="29" spans="1:12" ht="12.75" customHeight="1" x14ac:dyDescent="0.25">
      <c r="A29" s="9">
        <v>28</v>
      </c>
      <c r="B29" s="9" t="s">
        <v>38</v>
      </c>
      <c r="C29" s="3" t="str">
        <f t="shared" si="0"/>
        <v>0_3-65</v>
      </c>
      <c r="D29" s="15"/>
      <c r="E29" s="15"/>
      <c r="F29" s="14" t="s">
        <v>81</v>
      </c>
      <c r="G29" s="14"/>
      <c r="H29" s="16"/>
      <c r="J29" s="51" t="s">
        <v>91</v>
      </c>
      <c r="K29" s="52" t="s">
        <v>61</v>
      </c>
      <c r="L29" s="50"/>
    </row>
    <row r="30" spans="1:12" ht="12.75" customHeight="1" x14ac:dyDescent="0.25">
      <c r="A30" s="9">
        <v>29</v>
      </c>
      <c r="B30" s="9" t="s">
        <v>39</v>
      </c>
      <c r="C30" s="3" t="str">
        <f t="shared" si="0"/>
        <v>0_3-66</v>
      </c>
      <c r="D30" s="15"/>
      <c r="E30" s="15"/>
      <c r="F30" s="14" t="s">
        <v>81</v>
      </c>
      <c r="G30" s="14"/>
      <c r="H30" s="16"/>
      <c r="J30" s="51" t="s">
        <v>92</v>
      </c>
      <c r="K30" s="53" t="s">
        <v>62</v>
      </c>
    </row>
    <row r="31" spans="1:12" ht="12.75" customHeight="1" x14ac:dyDescent="0.25">
      <c r="A31" s="9">
        <v>30</v>
      </c>
      <c r="B31" s="9" t="s">
        <v>40</v>
      </c>
      <c r="C31" s="3" t="str">
        <f t="shared" si="0"/>
        <v>0_3-67</v>
      </c>
      <c r="D31" s="15"/>
      <c r="E31" s="15"/>
      <c r="F31" s="14" t="s">
        <v>81</v>
      </c>
      <c r="G31" s="14"/>
      <c r="H31" s="16"/>
      <c r="J31" s="51" t="s">
        <v>93</v>
      </c>
      <c r="K31" s="53" t="s">
        <v>63</v>
      </c>
    </row>
    <row r="32" spans="1:12" ht="12.75" customHeight="1" x14ac:dyDescent="0.25">
      <c r="A32" s="9">
        <v>31</v>
      </c>
      <c r="B32" s="9" t="s">
        <v>41</v>
      </c>
      <c r="C32" s="3" t="str">
        <f t="shared" si="0"/>
        <v>0_3-68</v>
      </c>
      <c r="D32" s="15"/>
      <c r="E32" s="15"/>
      <c r="F32" s="14" t="s">
        <v>81</v>
      </c>
      <c r="G32" s="14"/>
      <c r="H32" s="16"/>
      <c r="J32" s="51" t="s">
        <v>94</v>
      </c>
      <c r="K32" s="53" t="s">
        <v>64</v>
      </c>
    </row>
    <row r="33" spans="1:11" ht="12.75" customHeight="1" thickBot="1" x14ac:dyDescent="0.3">
      <c r="A33" s="9">
        <v>32</v>
      </c>
      <c r="B33" s="9" t="s">
        <v>42</v>
      </c>
      <c r="C33" s="3" t="str">
        <f t="shared" si="0"/>
        <v>0_3-69</v>
      </c>
      <c r="D33" s="15"/>
      <c r="E33" s="15"/>
      <c r="F33" s="14" t="s">
        <v>81</v>
      </c>
      <c r="G33" s="14"/>
      <c r="H33" s="16"/>
      <c r="J33" s="54" t="s">
        <v>95</v>
      </c>
      <c r="K33" s="55" t="s">
        <v>65</v>
      </c>
    </row>
    <row r="34" spans="1:11" ht="12.75" customHeight="1" x14ac:dyDescent="0.25">
      <c r="A34" s="9">
        <v>33</v>
      </c>
      <c r="B34" s="9" t="s">
        <v>43</v>
      </c>
      <c r="C34" s="3" t="str">
        <f t="shared" si="0"/>
        <v>0_3-70</v>
      </c>
      <c r="D34" s="15"/>
      <c r="E34" s="15"/>
      <c r="F34" s="14" t="s">
        <v>81</v>
      </c>
      <c r="G34" s="14"/>
      <c r="H34" s="16"/>
    </row>
    <row r="35" spans="1:11" ht="12.75" customHeight="1" x14ac:dyDescent="0.25">
      <c r="A35" s="9">
        <v>34</v>
      </c>
      <c r="B35" s="9" t="s">
        <v>44</v>
      </c>
      <c r="C35" s="3" t="str">
        <f t="shared" si="0"/>
        <v>0_3-71</v>
      </c>
      <c r="D35" s="15"/>
      <c r="E35" s="15"/>
      <c r="F35" s="14" t="s">
        <v>81</v>
      </c>
      <c r="G35" s="14"/>
      <c r="H35" s="16"/>
    </row>
    <row r="36" spans="1:11" ht="12.75" customHeight="1" x14ac:dyDescent="0.25">
      <c r="A36" s="9">
        <v>35</v>
      </c>
      <c r="B36" s="9" t="s">
        <v>45</v>
      </c>
      <c r="C36" s="3" t="str">
        <f t="shared" si="0"/>
        <v>0_3-72</v>
      </c>
      <c r="D36" s="15"/>
      <c r="E36" s="15"/>
      <c r="F36" s="14" t="s">
        <v>81</v>
      </c>
      <c r="G36" s="14"/>
      <c r="H36" s="16"/>
    </row>
    <row r="37" spans="1:11" ht="12.75" customHeight="1" x14ac:dyDescent="0.25">
      <c r="A37" s="9">
        <v>36</v>
      </c>
      <c r="B37" s="9" t="s">
        <v>46</v>
      </c>
      <c r="C37" s="3" t="str">
        <f t="shared" si="0"/>
        <v>0_3-73</v>
      </c>
      <c r="D37" s="15"/>
      <c r="E37" s="15"/>
      <c r="F37" s="14" t="s">
        <v>81</v>
      </c>
      <c r="G37" s="14"/>
      <c r="H37" s="16"/>
    </row>
    <row r="38" spans="1:11" ht="12.75" customHeight="1" x14ac:dyDescent="0.25">
      <c r="A38" s="9">
        <v>37</v>
      </c>
      <c r="B38" s="9" t="s">
        <v>47</v>
      </c>
      <c r="C38" s="3" t="str">
        <f t="shared" si="0"/>
        <v>0_3-74</v>
      </c>
      <c r="D38" s="15"/>
      <c r="E38" s="15"/>
      <c r="F38" s="14" t="s">
        <v>81</v>
      </c>
      <c r="G38" s="14"/>
      <c r="H38" s="16"/>
    </row>
    <row r="39" spans="1:11" ht="12.75" customHeight="1" thickBot="1" x14ac:dyDescent="0.3">
      <c r="A39" s="9">
        <v>38</v>
      </c>
      <c r="B39" s="9" t="s">
        <v>48</v>
      </c>
      <c r="C39" s="3" t="str">
        <f t="shared" si="0"/>
        <v>0_3-75</v>
      </c>
      <c r="D39" s="15"/>
      <c r="E39" s="15"/>
      <c r="F39" s="14" t="s">
        <v>81</v>
      </c>
      <c r="G39" s="14"/>
      <c r="H39" s="16"/>
    </row>
    <row r="40" spans="1:11" ht="12.75" customHeight="1" x14ac:dyDescent="0.25">
      <c r="A40" s="9">
        <v>39</v>
      </c>
      <c r="B40" s="9" t="s">
        <v>49</v>
      </c>
      <c r="C40" s="3" t="str">
        <f t="shared" si="0"/>
        <v>0_3-76</v>
      </c>
      <c r="D40" s="15"/>
      <c r="E40" s="15"/>
      <c r="F40" s="14" t="s">
        <v>81</v>
      </c>
      <c r="G40" s="14"/>
      <c r="H40" s="16"/>
      <c r="J40" s="58" t="s">
        <v>86</v>
      </c>
      <c r="K40" s="59"/>
    </row>
    <row r="41" spans="1:11" ht="12.75" customHeight="1" x14ac:dyDescent="0.25">
      <c r="A41" s="9">
        <v>40</v>
      </c>
      <c r="B41" s="9" t="s">
        <v>50</v>
      </c>
      <c r="C41" s="3" t="str">
        <f t="shared" si="0"/>
        <v>0_3-77</v>
      </c>
      <c r="D41" s="15"/>
      <c r="E41" s="15"/>
      <c r="F41" s="14" t="s">
        <v>81</v>
      </c>
      <c r="G41" s="14"/>
      <c r="H41" s="16"/>
      <c r="J41" s="60"/>
      <c r="K41" s="61"/>
    </row>
    <row r="42" spans="1:11" ht="12.75" customHeight="1" x14ac:dyDescent="0.25">
      <c r="A42" s="9">
        <v>41</v>
      </c>
      <c r="B42" s="9" t="s">
        <v>51</v>
      </c>
      <c r="C42" s="3" t="str">
        <f t="shared" si="0"/>
        <v>0_3-78</v>
      </c>
      <c r="D42" s="15"/>
      <c r="E42" s="15"/>
      <c r="F42" s="14" t="s">
        <v>81</v>
      </c>
      <c r="G42" s="14"/>
      <c r="H42" s="16"/>
      <c r="J42" s="60"/>
      <c r="K42" s="61"/>
    </row>
    <row r="43" spans="1:11" ht="12.75" customHeight="1" x14ac:dyDescent="0.25">
      <c r="A43" s="9">
        <v>42</v>
      </c>
      <c r="B43" s="9" t="s">
        <v>52</v>
      </c>
      <c r="C43" s="3" t="str">
        <f t="shared" si="0"/>
        <v>0_3-79</v>
      </c>
      <c r="D43" s="15"/>
      <c r="E43" s="15"/>
      <c r="F43" s="14" t="s">
        <v>81</v>
      </c>
      <c r="G43" s="14"/>
      <c r="H43" s="16"/>
      <c r="J43" s="60"/>
      <c r="K43" s="61"/>
    </row>
    <row r="44" spans="1:11" ht="12.75" customHeight="1" x14ac:dyDescent="0.25">
      <c r="A44" s="9">
        <v>43</v>
      </c>
      <c r="B44" s="9" t="s">
        <v>53</v>
      </c>
      <c r="C44" s="3" t="str">
        <f t="shared" si="0"/>
        <v>0_3-80</v>
      </c>
      <c r="D44" s="15"/>
      <c r="E44" s="15"/>
      <c r="F44" s="14" t="s">
        <v>81</v>
      </c>
      <c r="G44" s="14"/>
      <c r="H44" s="16"/>
      <c r="J44" s="60"/>
      <c r="K44" s="61"/>
    </row>
    <row r="45" spans="1:11" ht="12.75" customHeight="1" x14ac:dyDescent="0.25">
      <c r="A45" s="9">
        <v>44</v>
      </c>
      <c r="B45" s="9" t="s">
        <v>54</v>
      </c>
      <c r="C45" s="57" t="str">
        <f>CONCATENATE(D45&amp;J$2,"_",$I$2&amp;"-3")</f>
        <v>62-UWSIF-EnrichedUrea-0_3-3</v>
      </c>
      <c r="D45" s="10" t="s">
        <v>92</v>
      </c>
      <c r="E45" s="11"/>
      <c r="F45" s="14" t="s">
        <v>90</v>
      </c>
      <c r="G45" s="14" t="s">
        <v>80</v>
      </c>
      <c r="H45" s="14"/>
      <c r="J45" s="60"/>
      <c r="K45" s="61"/>
    </row>
    <row r="46" spans="1:11" ht="12.75" customHeight="1" x14ac:dyDescent="0.25">
      <c r="A46" s="9">
        <v>45</v>
      </c>
      <c r="B46" s="9" t="s">
        <v>55</v>
      </c>
      <c r="C46" s="57" t="str">
        <f>CONCATENATE(D46&amp;J$2,"_",$I$2&amp;"-4")</f>
        <v>62-UWSIF-EnrichedUrea-0_3-4</v>
      </c>
      <c r="D46" s="10" t="s">
        <v>92</v>
      </c>
      <c r="E46" s="11"/>
      <c r="F46" s="14" t="s">
        <v>90</v>
      </c>
      <c r="G46" s="14" t="s">
        <v>80</v>
      </c>
      <c r="H46" s="14"/>
      <c r="J46" s="60"/>
      <c r="K46" s="61"/>
    </row>
    <row r="47" spans="1:11" ht="12.75" customHeight="1" x14ac:dyDescent="0.25">
      <c r="A47" s="9">
        <v>46</v>
      </c>
      <c r="B47" s="9" t="s">
        <v>56</v>
      </c>
      <c r="C47" s="57" t="str">
        <f>CONCATENATE(D47&amp;J$2,"_",$I$2&amp;"-3")</f>
        <v>63-UWSIF-EnrichedUrea-0_3-3</v>
      </c>
      <c r="D47" s="41" t="s">
        <v>93</v>
      </c>
      <c r="E47" s="42"/>
      <c r="F47" s="14" t="s">
        <v>90</v>
      </c>
      <c r="G47" s="14" t="s">
        <v>79</v>
      </c>
      <c r="H47" s="14"/>
      <c r="J47" s="60"/>
      <c r="K47" s="61"/>
    </row>
    <row r="48" spans="1:11" ht="12.75" customHeight="1" x14ac:dyDescent="0.25">
      <c r="A48" s="9">
        <v>47</v>
      </c>
      <c r="B48" s="9" t="s">
        <v>57</v>
      </c>
      <c r="C48" s="57" t="str">
        <f>CONCATENATE(D48&amp;J$2,"_",$I$2&amp;"-4")</f>
        <v>63-UWSIF-EnrichedUrea-0_3-4</v>
      </c>
      <c r="D48" s="41" t="s">
        <v>93</v>
      </c>
      <c r="E48" s="42"/>
      <c r="F48" s="14" t="s">
        <v>90</v>
      </c>
      <c r="G48" s="14" t="s">
        <v>79</v>
      </c>
      <c r="H48" s="14"/>
      <c r="J48" s="60"/>
      <c r="K48" s="61"/>
    </row>
    <row r="49" spans="1:11" ht="12.75" customHeight="1" x14ac:dyDescent="0.25">
      <c r="A49" s="9">
        <v>48</v>
      </c>
      <c r="B49" s="9" t="s">
        <v>58</v>
      </c>
      <c r="C49" s="57" t="str">
        <f>CONCATENATE(D49&amp;J$2,"_",$I$2&amp;"-5")</f>
        <v>39-UWSIF-Glut-2-0_3-5</v>
      </c>
      <c r="D49" s="41" t="s">
        <v>78</v>
      </c>
      <c r="E49" s="42"/>
      <c r="F49" s="14" t="s">
        <v>76</v>
      </c>
      <c r="G49" s="14" t="s">
        <v>76</v>
      </c>
      <c r="H49" s="14"/>
      <c r="J49" s="60"/>
      <c r="K49" s="61"/>
    </row>
    <row r="50" spans="1:11" ht="12.75" customHeight="1" thickBot="1" x14ac:dyDescent="0.3">
      <c r="A50" s="9">
        <v>49</v>
      </c>
      <c r="B50" s="9" t="s">
        <v>59</v>
      </c>
      <c r="C50" s="57" t="str">
        <f>CONCATENATE(D50&amp;J$2,"_",$I$2&amp;"-6")</f>
        <v>39-UWSIF-Glut-2-0_3-6</v>
      </c>
      <c r="D50" s="41" t="s">
        <v>78</v>
      </c>
      <c r="E50" s="42"/>
      <c r="F50" s="14" t="s">
        <v>76</v>
      </c>
      <c r="G50" s="14" t="s">
        <v>76</v>
      </c>
      <c r="H50" s="14"/>
      <c r="J50" s="38"/>
      <c r="K50" s="39"/>
    </row>
  </sheetData>
  <mergeCells count="1">
    <mergeCell ref="J40:K49"/>
  </mergeCells>
  <dataValidations count="2">
    <dataValidation type="list" allowBlank="1" showInputMessage="1" showErrorMessage="1" sqref="D2:D16 D45:D50" xr:uid="{3328ED30-58B6-4605-A45A-2A10F8354FB6}">
      <formula1>$J$19:$J$33</formula1>
    </dataValidation>
    <dataValidation type="list" allowBlank="1" showInputMessage="1" showErrorMessage="1" sqref="F2:G50" xr:uid="{2E69E869-935C-41A7-9F98-A63A409D1E96}">
      <formula1>$L$19:$L$25</formula1>
    </dataValidation>
  </dataValidations>
  <printOptions horizontalCentered="1" verticalCentered="1"/>
  <pageMargins left="0.75" right="0.75" top="1" bottom="1" header="0.5" footer="0.5"/>
  <pageSetup scale="96" orientation="portrait" r:id="rId1"/>
  <headerFooter alignWithMargins="0"/>
  <ignoredErrors>
    <ignoredError sqref="C8:C5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0"/>
  <sheetViews>
    <sheetView zoomScaleNormal="100" workbookViewId="0">
      <selection activeCell="M8" sqref="M8"/>
    </sheetView>
  </sheetViews>
  <sheetFormatPr defaultColWidth="9.19921875" defaultRowHeight="12.75" customHeight="1" x14ac:dyDescent="0.25"/>
  <cols>
    <col min="1" max="1" width="4.3984375" style="1" customWidth="1"/>
    <col min="2" max="2" width="6.796875" style="1" customWidth="1"/>
    <col min="3" max="3" width="26.59765625" style="2" customWidth="1"/>
    <col min="4" max="4" width="23" style="1" customWidth="1"/>
    <col min="5" max="5" width="16.19921875" style="1" customWidth="1"/>
    <col min="6" max="7" width="23.796875" style="1" hidden="1" customWidth="1"/>
    <col min="8" max="8" width="20.3984375" style="1" customWidth="1"/>
    <col min="9" max="9" width="7.3984375" style="20" bestFit="1" customWidth="1"/>
    <col min="10" max="10" width="23.796875" style="20" customWidth="1"/>
    <col min="11" max="11" width="24.09765625" style="20" bestFit="1" customWidth="1"/>
    <col min="12" max="12" width="23.09765625" style="1" bestFit="1" customWidth="1"/>
    <col min="13" max="16384" width="9.19921875" style="1"/>
  </cols>
  <sheetData>
    <row r="1" spans="1:11" ht="12.75" customHeight="1" x14ac:dyDescent="0.25">
      <c r="A1" s="4" t="s">
        <v>0</v>
      </c>
      <c r="B1" s="5" t="s">
        <v>1</v>
      </c>
      <c r="C1" s="6" t="s">
        <v>2</v>
      </c>
      <c r="D1" s="7" t="s">
        <v>3</v>
      </c>
      <c r="E1" s="5" t="s">
        <v>4</v>
      </c>
      <c r="F1" s="7" t="s">
        <v>73</v>
      </c>
      <c r="G1" s="44" t="s">
        <v>88</v>
      </c>
      <c r="H1" s="8" t="s">
        <v>74</v>
      </c>
      <c r="I1" s="5" t="s">
        <v>5</v>
      </c>
      <c r="J1" s="5" t="s">
        <v>7</v>
      </c>
      <c r="K1" s="5" t="s">
        <v>6</v>
      </c>
    </row>
    <row r="2" spans="1:11" x14ac:dyDescent="0.25">
      <c r="A2" s="9">
        <v>1</v>
      </c>
      <c r="B2" s="9" t="s">
        <v>8</v>
      </c>
      <c r="C2" s="57" t="str">
        <f>CONCATENATE(D2&amp;J$2,"_",$I$2&amp;"-1")</f>
        <v>48-UWSIF-Glut-4-0_4-1</v>
      </c>
      <c r="D2" s="10" t="s">
        <v>75</v>
      </c>
      <c r="E2" s="11"/>
      <c r="F2" s="12" t="s">
        <v>76</v>
      </c>
      <c r="G2" s="43" t="s">
        <v>76</v>
      </c>
      <c r="H2" s="13"/>
      <c r="I2" s="17">
        <v>4</v>
      </c>
      <c r="J2" s="18">
        <f>'Tray 1'!J2</f>
        <v>0</v>
      </c>
      <c r="K2" s="18">
        <f>'Tray 1'!K2</f>
        <v>0</v>
      </c>
    </row>
    <row r="3" spans="1:11" x14ac:dyDescent="0.25">
      <c r="A3" s="9">
        <v>2</v>
      </c>
      <c r="B3" s="9" t="s">
        <v>9</v>
      </c>
      <c r="C3" s="57" t="str">
        <f>CONCATENATE(D3&amp;J$2,"_",$I$2&amp;"-2")</f>
        <v>48-UWSIF-Glut-4-0_4-2</v>
      </c>
      <c r="D3" s="10" t="s">
        <v>75</v>
      </c>
      <c r="E3" s="11"/>
      <c r="F3" s="14" t="s">
        <v>77</v>
      </c>
      <c r="G3" s="14" t="s">
        <v>77</v>
      </c>
      <c r="H3" s="14"/>
    </row>
    <row r="4" spans="1:11" ht="12.75" customHeight="1" x14ac:dyDescent="0.25">
      <c r="A4" s="9">
        <v>3</v>
      </c>
      <c r="B4" s="9" t="s">
        <v>10</v>
      </c>
      <c r="C4" s="57" t="str">
        <f>CONCATENATE(D4&amp;J$2,"_",$I$2&amp;"-3")</f>
        <v>48-UWSIF-Glut-4-0_4-3</v>
      </c>
      <c r="D4" s="10" t="s">
        <v>75</v>
      </c>
      <c r="E4" s="11"/>
      <c r="F4" s="14" t="s">
        <v>77</v>
      </c>
      <c r="G4" s="14" t="s">
        <v>77</v>
      </c>
      <c r="H4" s="14"/>
      <c r="J4" s="21" t="s">
        <v>87</v>
      </c>
      <c r="K4" s="22"/>
    </row>
    <row r="5" spans="1:11" x14ac:dyDescent="0.25">
      <c r="A5" s="9">
        <v>4</v>
      </c>
      <c r="B5" s="9" t="s">
        <v>11</v>
      </c>
      <c r="C5" s="57" t="str">
        <f>CONCATENATE(D5&amp;J$2,"_",$I$2&amp;"-4")</f>
        <v>48-UWSIF-Glut-4-0_4-4</v>
      </c>
      <c r="D5" s="10" t="s">
        <v>75</v>
      </c>
      <c r="E5" s="11"/>
      <c r="F5" s="14" t="s">
        <v>77</v>
      </c>
      <c r="G5" s="14" t="s">
        <v>77</v>
      </c>
      <c r="H5" s="14"/>
      <c r="J5" s="23" t="s">
        <v>82</v>
      </c>
      <c r="K5" s="24"/>
    </row>
    <row r="6" spans="1:11" ht="12.75" customHeight="1" x14ac:dyDescent="0.25">
      <c r="A6" s="9">
        <v>5</v>
      </c>
      <c r="B6" s="9" t="s">
        <v>12</v>
      </c>
      <c r="C6" s="57" t="str">
        <f>CONCATENATE(D6&amp;J$2,"_",$I$2&amp;"-5")</f>
        <v>48-UWSIF-Glut-4-0_4-5</v>
      </c>
      <c r="D6" s="10" t="s">
        <v>75</v>
      </c>
      <c r="E6" s="11"/>
      <c r="F6" s="14" t="s">
        <v>77</v>
      </c>
      <c r="G6" s="14" t="s">
        <v>77</v>
      </c>
      <c r="H6" s="14"/>
      <c r="J6" s="25" t="s">
        <v>83</v>
      </c>
      <c r="K6" s="26"/>
    </row>
    <row r="7" spans="1:11" ht="12.75" customHeight="1" x14ac:dyDescent="0.25">
      <c r="A7" s="9">
        <v>6</v>
      </c>
      <c r="B7" s="9" t="s">
        <v>13</v>
      </c>
      <c r="C7" s="57" t="str">
        <f>CONCATENATE(D7&amp;J$2,"_",$I$2&amp;"-1")</f>
        <v>39-UWSIF-Glut-2-0_4-1</v>
      </c>
      <c r="D7" s="10" t="s">
        <v>78</v>
      </c>
      <c r="E7" s="11"/>
      <c r="F7" s="14" t="s">
        <v>77</v>
      </c>
      <c r="G7" s="14" t="s">
        <v>90</v>
      </c>
      <c r="H7" s="14"/>
      <c r="J7" s="27" t="s">
        <v>14</v>
      </c>
      <c r="K7" s="28"/>
    </row>
    <row r="8" spans="1:11" ht="12.75" customHeight="1" x14ac:dyDescent="0.25">
      <c r="A8" s="9">
        <v>7</v>
      </c>
      <c r="B8" s="9" t="s">
        <v>15</v>
      </c>
      <c r="C8" s="57" t="str">
        <f>CONCATENATE(D8&amp;J$2,"_",$I$2&amp;"-2")</f>
        <v>39-UWSIF-Glut-2-0_4-2</v>
      </c>
      <c r="D8" s="10" t="s">
        <v>78</v>
      </c>
      <c r="E8" s="11"/>
      <c r="F8" s="14" t="s">
        <v>77</v>
      </c>
      <c r="G8" s="14" t="s">
        <v>90</v>
      </c>
      <c r="H8" s="14"/>
      <c r="J8" s="29" t="s">
        <v>16</v>
      </c>
      <c r="K8" s="30"/>
    </row>
    <row r="9" spans="1:11" ht="12.75" customHeight="1" x14ac:dyDescent="0.25">
      <c r="A9" s="9">
        <v>8</v>
      </c>
      <c r="B9" s="9" t="s">
        <v>17</v>
      </c>
      <c r="C9" s="57" t="str">
        <f>CONCATENATE(D9&amp;J$2,"_",$I$2&amp;"-1")</f>
        <v>47-UWSIF-Alfalfa2-0_4-1</v>
      </c>
      <c r="D9" s="10" t="s">
        <v>72</v>
      </c>
      <c r="E9" s="11"/>
      <c r="F9" s="14" t="s">
        <v>80</v>
      </c>
      <c r="G9" s="14" t="s">
        <v>90</v>
      </c>
      <c r="H9" s="14"/>
      <c r="J9" s="31" t="s">
        <v>18</v>
      </c>
      <c r="K9" s="32"/>
    </row>
    <row r="10" spans="1:11" ht="12.75" customHeight="1" x14ac:dyDescent="0.25">
      <c r="A10" s="9">
        <v>9</v>
      </c>
      <c r="B10" s="9" t="s">
        <v>19</v>
      </c>
      <c r="C10" s="57" t="str">
        <f>CONCATENATE(D10&amp;J$2,"_",$I$2&amp;"-2")</f>
        <v>47-UWSIF-Alfalfa2-0_4-2</v>
      </c>
      <c r="D10" s="10" t="s">
        <v>72</v>
      </c>
      <c r="E10" s="11"/>
      <c r="F10" s="14" t="s">
        <v>80</v>
      </c>
      <c r="G10" s="14" t="s">
        <v>90</v>
      </c>
      <c r="H10" s="14"/>
      <c r="J10" s="33"/>
      <c r="K10" s="34"/>
    </row>
    <row r="11" spans="1:11" ht="12.75" customHeight="1" x14ac:dyDescent="0.25">
      <c r="A11" s="9">
        <v>10</v>
      </c>
      <c r="B11" s="9" t="s">
        <v>20</v>
      </c>
      <c r="C11" s="57" t="str">
        <f>CONCATENATE(D11&amp;J$2,"_",$I$2&amp;"-1")</f>
        <v>62-UWSIF-EnrichedUrea-0_4-1</v>
      </c>
      <c r="D11" s="10" t="s">
        <v>92</v>
      </c>
      <c r="E11" s="11"/>
      <c r="F11" s="14" t="s">
        <v>79</v>
      </c>
      <c r="G11" s="14" t="s">
        <v>80</v>
      </c>
      <c r="H11" s="14"/>
      <c r="J11" s="33"/>
      <c r="K11" s="34"/>
    </row>
    <row r="12" spans="1:11" ht="12.75" customHeight="1" x14ac:dyDescent="0.25">
      <c r="A12" s="9">
        <v>11</v>
      </c>
      <c r="B12" s="9" t="s">
        <v>21</v>
      </c>
      <c r="C12" s="57" t="str">
        <f>CONCATENATE(D12&amp;J$2,"_",$I$2&amp;"-2")</f>
        <v>62-UWSIF-EnrichedUrea-0_4-2</v>
      </c>
      <c r="D12" s="10" t="s">
        <v>92</v>
      </c>
      <c r="E12" s="11"/>
      <c r="F12" s="14" t="s">
        <v>79</v>
      </c>
      <c r="G12" s="14" t="s">
        <v>80</v>
      </c>
      <c r="H12" s="14"/>
      <c r="J12" s="33"/>
      <c r="K12" s="34"/>
    </row>
    <row r="13" spans="1:11" ht="12.75" customHeight="1" x14ac:dyDescent="0.25">
      <c r="A13" s="9">
        <v>12</v>
      </c>
      <c r="B13" s="9" t="s">
        <v>22</v>
      </c>
      <c r="C13" s="57" t="str">
        <f>CONCATENATE(D13&amp;J$2,"_",$I$2&amp;"-1")</f>
        <v>63-UWSIF-EnrichedUrea-0_4-1</v>
      </c>
      <c r="D13" s="41" t="s">
        <v>93</v>
      </c>
      <c r="E13" s="42"/>
      <c r="F13" s="14" t="s">
        <v>79</v>
      </c>
      <c r="G13" s="14" t="s">
        <v>79</v>
      </c>
      <c r="H13" s="14"/>
      <c r="J13" s="33"/>
      <c r="K13" s="34"/>
    </row>
    <row r="14" spans="1:11" ht="12.75" customHeight="1" x14ac:dyDescent="0.25">
      <c r="A14" s="9">
        <v>13</v>
      </c>
      <c r="B14" s="9" t="s">
        <v>23</v>
      </c>
      <c r="C14" s="57" t="str">
        <f>CONCATENATE(D14&amp;J$2,"_",$I$2&amp;"-2")</f>
        <v>63-UWSIF-EnrichedUrea-0_4-2</v>
      </c>
      <c r="D14" s="41" t="s">
        <v>93</v>
      </c>
      <c r="E14" s="42"/>
      <c r="F14" s="14" t="s">
        <v>79</v>
      </c>
      <c r="G14" s="14" t="s">
        <v>79</v>
      </c>
      <c r="H14" s="14"/>
      <c r="J14" s="33"/>
      <c r="K14" s="34"/>
    </row>
    <row r="15" spans="1:11" ht="12.75" customHeight="1" x14ac:dyDescent="0.25">
      <c r="A15" s="9">
        <v>14</v>
      </c>
      <c r="B15" s="9" t="s">
        <v>24</v>
      </c>
      <c r="C15" s="57" t="str">
        <f>CONCATENATE(D15&amp;J$2,"_",$I$2&amp;"-3")</f>
        <v>39-UWSIF-Glut-2-0_4-3</v>
      </c>
      <c r="D15" s="41" t="s">
        <v>78</v>
      </c>
      <c r="E15" s="42"/>
      <c r="F15" s="14" t="s">
        <v>76</v>
      </c>
      <c r="G15" s="14" t="s">
        <v>76</v>
      </c>
      <c r="H15" s="14"/>
      <c r="J15" s="33"/>
      <c r="K15" s="34"/>
    </row>
    <row r="16" spans="1:11" ht="12.75" customHeight="1" x14ac:dyDescent="0.25">
      <c r="A16" s="9">
        <v>15</v>
      </c>
      <c r="B16" s="9" t="s">
        <v>25</v>
      </c>
      <c r="C16" s="57" t="str">
        <f>CONCATENATE(D16&amp;J$2,"_",$I$2&amp;"-4")</f>
        <v>39-UWSIF-Glut-2-0_4-4</v>
      </c>
      <c r="D16" s="41" t="s">
        <v>78</v>
      </c>
      <c r="E16" s="42"/>
      <c r="F16" s="14" t="s">
        <v>76</v>
      </c>
      <c r="G16" s="14" t="s">
        <v>76</v>
      </c>
      <c r="H16" s="14"/>
      <c r="J16" s="35"/>
      <c r="K16" s="36"/>
    </row>
    <row r="17" spans="1:12" ht="12.75" customHeight="1" thickBot="1" x14ac:dyDescent="0.3">
      <c r="A17" s="9">
        <v>16</v>
      </c>
      <c r="B17" s="9" t="s">
        <v>26</v>
      </c>
      <c r="C17" s="3" t="str">
        <f>_xlfn.CONCAT($J$2,"_", $I$2, "-"&amp;((ROW()-16+80)))</f>
        <v>0_4-81</v>
      </c>
      <c r="D17" s="15"/>
      <c r="E17" s="15"/>
      <c r="F17" s="14" t="s">
        <v>81</v>
      </c>
      <c r="G17" s="14"/>
      <c r="H17" s="16"/>
      <c r="J17" s="40"/>
      <c r="K17" s="40"/>
    </row>
    <row r="18" spans="1:12" ht="12.75" customHeight="1" thickBot="1" x14ac:dyDescent="0.3">
      <c r="A18" s="9">
        <v>17</v>
      </c>
      <c r="B18" s="9" t="s">
        <v>27</v>
      </c>
      <c r="C18" s="3" t="str">
        <f t="shared" ref="C18:C44" si="0">_xlfn.CONCAT($J$2,"_", $I$2, "-"&amp;((ROW()-16+80)))</f>
        <v>0_4-82</v>
      </c>
      <c r="D18" s="15"/>
      <c r="E18" s="15"/>
      <c r="F18" s="14" t="s">
        <v>81</v>
      </c>
      <c r="G18" s="14"/>
      <c r="H18" s="16"/>
      <c r="J18" s="45" t="s">
        <v>89</v>
      </c>
      <c r="K18" s="46" t="s">
        <v>60</v>
      </c>
      <c r="L18" s="47" t="s">
        <v>97</v>
      </c>
    </row>
    <row r="19" spans="1:12" ht="12.75" customHeight="1" x14ac:dyDescent="0.25">
      <c r="A19" s="9">
        <v>18</v>
      </c>
      <c r="B19" s="9" t="s">
        <v>28</v>
      </c>
      <c r="C19" s="3" t="str">
        <f t="shared" si="0"/>
        <v>0_4-83</v>
      </c>
      <c r="D19" s="15"/>
      <c r="E19" s="15"/>
      <c r="F19" s="14" t="s">
        <v>81</v>
      </c>
      <c r="G19" s="14"/>
      <c r="H19" s="16"/>
      <c r="J19" s="37" t="s">
        <v>66</v>
      </c>
      <c r="K19" s="1"/>
      <c r="L19" s="48" t="s">
        <v>76</v>
      </c>
    </row>
    <row r="20" spans="1:12" ht="12.75" customHeight="1" x14ac:dyDescent="0.25">
      <c r="A20" s="9">
        <v>19</v>
      </c>
      <c r="B20" s="9" t="s">
        <v>29</v>
      </c>
      <c r="C20" s="3" t="str">
        <f t="shared" si="0"/>
        <v>0_4-84</v>
      </c>
      <c r="D20" s="15"/>
      <c r="E20" s="15"/>
      <c r="F20" s="14" t="s">
        <v>81</v>
      </c>
      <c r="G20" s="14"/>
      <c r="H20" s="16"/>
      <c r="J20" s="37" t="s">
        <v>67</v>
      </c>
      <c r="K20" s="1"/>
      <c r="L20" s="37" t="s">
        <v>79</v>
      </c>
    </row>
    <row r="21" spans="1:12" ht="12.75" customHeight="1" x14ac:dyDescent="0.25">
      <c r="A21" s="9">
        <v>20</v>
      </c>
      <c r="B21" s="9" t="s">
        <v>30</v>
      </c>
      <c r="C21" s="3" t="str">
        <f t="shared" si="0"/>
        <v>0_4-85</v>
      </c>
      <c r="D21" s="15"/>
      <c r="E21" s="15"/>
      <c r="F21" s="14" t="s">
        <v>81</v>
      </c>
      <c r="G21" s="14"/>
      <c r="H21" s="16"/>
      <c r="J21" s="37" t="s">
        <v>68</v>
      </c>
      <c r="K21" s="1"/>
      <c r="L21" s="37" t="s">
        <v>84</v>
      </c>
    </row>
    <row r="22" spans="1:12" ht="12.75" customHeight="1" x14ac:dyDescent="0.25">
      <c r="A22" s="9">
        <v>21</v>
      </c>
      <c r="B22" s="9" t="s">
        <v>31</v>
      </c>
      <c r="C22" s="3" t="str">
        <f t="shared" si="0"/>
        <v>0_4-86</v>
      </c>
      <c r="D22" s="15"/>
      <c r="E22" s="15"/>
      <c r="F22" s="14" t="s">
        <v>81</v>
      </c>
      <c r="G22" s="14"/>
      <c r="H22" s="16"/>
      <c r="J22" s="37" t="s">
        <v>71</v>
      </c>
      <c r="K22" s="1"/>
      <c r="L22" s="37" t="s">
        <v>77</v>
      </c>
    </row>
    <row r="23" spans="1:12" ht="12.75" customHeight="1" x14ac:dyDescent="0.25">
      <c r="A23" s="9">
        <v>22</v>
      </c>
      <c r="B23" s="9" t="s">
        <v>32</v>
      </c>
      <c r="C23" s="3" t="str">
        <f t="shared" si="0"/>
        <v>0_4-87</v>
      </c>
      <c r="D23" s="15"/>
      <c r="E23" s="15"/>
      <c r="F23" s="14" t="s">
        <v>81</v>
      </c>
      <c r="G23" s="14"/>
      <c r="H23" s="16"/>
      <c r="J23" s="37" t="s">
        <v>70</v>
      </c>
      <c r="K23" s="1"/>
      <c r="L23" s="37" t="s">
        <v>80</v>
      </c>
    </row>
    <row r="24" spans="1:12" ht="12.75" customHeight="1" x14ac:dyDescent="0.25">
      <c r="A24" s="9">
        <v>23</v>
      </c>
      <c r="B24" s="9" t="s">
        <v>33</v>
      </c>
      <c r="C24" s="3" t="str">
        <f t="shared" si="0"/>
        <v>0_4-88</v>
      </c>
      <c r="D24" s="15"/>
      <c r="E24" s="15"/>
      <c r="F24" s="14" t="s">
        <v>81</v>
      </c>
      <c r="G24" s="14"/>
      <c r="H24" s="16"/>
      <c r="J24" s="37" t="s">
        <v>69</v>
      </c>
      <c r="K24" s="1"/>
      <c r="L24" s="37" t="s">
        <v>81</v>
      </c>
    </row>
    <row r="25" spans="1:12" ht="12.75" customHeight="1" thickBot="1" x14ac:dyDescent="0.3">
      <c r="A25" s="9">
        <v>24</v>
      </c>
      <c r="B25" s="9" t="s">
        <v>34</v>
      </c>
      <c r="C25" s="3" t="str">
        <f t="shared" si="0"/>
        <v>0_4-89</v>
      </c>
      <c r="D25" s="15"/>
      <c r="E25" s="15"/>
      <c r="F25" s="14" t="s">
        <v>81</v>
      </c>
      <c r="G25" s="14"/>
      <c r="H25" s="16"/>
      <c r="J25" s="37" t="s">
        <v>78</v>
      </c>
      <c r="K25" s="1"/>
      <c r="L25" s="49" t="s">
        <v>90</v>
      </c>
    </row>
    <row r="26" spans="1:12" ht="12.75" customHeight="1" x14ac:dyDescent="0.25">
      <c r="A26" s="9">
        <v>25</v>
      </c>
      <c r="B26" s="9" t="s">
        <v>35</v>
      </c>
      <c r="C26" s="3" t="str">
        <f t="shared" si="0"/>
        <v>0_4-90</v>
      </c>
      <c r="D26" s="15"/>
      <c r="E26" s="15"/>
      <c r="F26" s="14" t="s">
        <v>81</v>
      </c>
      <c r="G26" s="14"/>
      <c r="H26" s="16"/>
      <c r="J26" s="37" t="s">
        <v>85</v>
      </c>
      <c r="K26" s="1"/>
      <c r="L26" s="50"/>
    </row>
    <row r="27" spans="1:12" ht="12.75" customHeight="1" x14ac:dyDescent="0.25">
      <c r="A27" s="9">
        <v>26</v>
      </c>
      <c r="B27" s="9" t="s">
        <v>36</v>
      </c>
      <c r="C27" s="3" t="str">
        <f t="shared" si="0"/>
        <v>0_4-91</v>
      </c>
      <c r="D27" s="15"/>
      <c r="E27" s="15"/>
      <c r="F27" s="14" t="s">
        <v>81</v>
      </c>
      <c r="G27" s="14"/>
      <c r="H27" s="16"/>
      <c r="J27" s="37" t="s">
        <v>72</v>
      </c>
      <c r="K27" s="1"/>
      <c r="L27" s="50"/>
    </row>
    <row r="28" spans="1:12" ht="12.75" customHeight="1" thickBot="1" x14ac:dyDescent="0.3">
      <c r="A28" s="9">
        <v>27</v>
      </c>
      <c r="B28" s="9" t="s">
        <v>37</v>
      </c>
      <c r="C28" s="3" t="str">
        <f t="shared" si="0"/>
        <v>0_4-92</v>
      </c>
      <c r="D28" s="15"/>
      <c r="E28" s="15"/>
      <c r="F28" s="14" t="s">
        <v>81</v>
      </c>
      <c r="G28" s="14"/>
      <c r="H28" s="16"/>
      <c r="J28" s="37" t="s">
        <v>75</v>
      </c>
      <c r="K28" s="1"/>
      <c r="L28" s="50"/>
    </row>
    <row r="29" spans="1:12" ht="12.75" customHeight="1" x14ac:dyDescent="0.25">
      <c r="A29" s="9">
        <v>28</v>
      </c>
      <c r="B29" s="9" t="s">
        <v>38</v>
      </c>
      <c r="C29" s="3" t="str">
        <f t="shared" si="0"/>
        <v>0_4-93</v>
      </c>
      <c r="D29" s="15"/>
      <c r="E29" s="15"/>
      <c r="F29" s="14" t="s">
        <v>81</v>
      </c>
      <c r="G29" s="14"/>
      <c r="H29" s="16"/>
      <c r="J29" s="51" t="s">
        <v>91</v>
      </c>
      <c r="K29" s="52" t="s">
        <v>61</v>
      </c>
      <c r="L29" s="50"/>
    </row>
    <row r="30" spans="1:12" ht="12.75" customHeight="1" x14ac:dyDescent="0.25">
      <c r="A30" s="9">
        <v>29</v>
      </c>
      <c r="B30" s="9" t="s">
        <v>39</v>
      </c>
      <c r="C30" s="3" t="str">
        <f t="shared" si="0"/>
        <v>0_4-94</v>
      </c>
      <c r="D30" s="15"/>
      <c r="E30" s="15"/>
      <c r="F30" s="14" t="s">
        <v>81</v>
      </c>
      <c r="G30" s="14"/>
      <c r="H30" s="16"/>
      <c r="J30" s="51" t="s">
        <v>92</v>
      </c>
      <c r="K30" s="53" t="s">
        <v>62</v>
      </c>
    </row>
    <row r="31" spans="1:12" ht="12.75" customHeight="1" x14ac:dyDescent="0.25">
      <c r="A31" s="9">
        <v>30</v>
      </c>
      <c r="B31" s="9" t="s">
        <v>40</v>
      </c>
      <c r="C31" s="3" t="str">
        <f t="shared" si="0"/>
        <v>0_4-95</v>
      </c>
      <c r="D31" s="15"/>
      <c r="E31" s="15"/>
      <c r="F31" s="14" t="s">
        <v>81</v>
      </c>
      <c r="G31" s="14"/>
      <c r="H31" s="16"/>
      <c r="J31" s="51" t="s">
        <v>93</v>
      </c>
      <c r="K31" s="53" t="s">
        <v>63</v>
      </c>
    </row>
    <row r="32" spans="1:12" ht="12.75" customHeight="1" x14ac:dyDescent="0.25">
      <c r="A32" s="9">
        <v>31</v>
      </c>
      <c r="B32" s="9" t="s">
        <v>41</v>
      </c>
      <c r="C32" s="3" t="str">
        <f t="shared" si="0"/>
        <v>0_4-96</v>
      </c>
      <c r="D32" s="15"/>
      <c r="E32" s="15"/>
      <c r="F32" s="14" t="s">
        <v>81</v>
      </c>
      <c r="G32" s="14"/>
      <c r="H32" s="16"/>
      <c r="J32" s="51" t="s">
        <v>94</v>
      </c>
      <c r="K32" s="53" t="s">
        <v>64</v>
      </c>
    </row>
    <row r="33" spans="1:11" ht="12.75" customHeight="1" thickBot="1" x14ac:dyDescent="0.3">
      <c r="A33" s="9">
        <v>32</v>
      </c>
      <c r="B33" s="9" t="s">
        <v>42</v>
      </c>
      <c r="C33" s="3" t="str">
        <f t="shared" si="0"/>
        <v>0_4-97</v>
      </c>
      <c r="D33" s="15"/>
      <c r="E33" s="15"/>
      <c r="F33" s="14" t="s">
        <v>81</v>
      </c>
      <c r="G33" s="14"/>
      <c r="H33" s="16"/>
      <c r="J33" s="54" t="s">
        <v>95</v>
      </c>
      <c r="K33" s="55" t="s">
        <v>65</v>
      </c>
    </row>
    <row r="34" spans="1:11" ht="12.75" customHeight="1" x14ac:dyDescent="0.25">
      <c r="A34" s="9">
        <v>33</v>
      </c>
      <c r="B34" s="9" t="s">
        <v>43</v>
      </c>
      <c r="C34" s="3" t="str">
        <f t="shared" si="0"/>
        <v>0_4-98</v>
      </c>
      <c r="D34" s="15"/>
      <c r="E34" s="15"/>
      <c r="F34" s="14" t="s">
        <v>81</v>
      </c>
      <c r="G34" s="14"/>
      <c r="H34" s="16"/>
    </row>
    <row r="35" spans="1:11" ht="12.75" customHeight="1" x14ac:dyDescent="0.25">
      <c r="A35" s="9">
        <v>34</v>
      </c>
      <c r="B35" s="9" t="s">
        <v>44</v>
      </c>
      <c r="C35" s="3" t="str">
        <f t="shared" si="0"/>
        <v>0_4-99</v>
      </c>
      <c r="D35" s="15"/>
      <c r="E35" s="15"/>
      <c r="F35" s="14" t="s">
        <v>81</v>
      </c>
      <c r="G35" s="14"/>
      <c r="H35" s="16"/>
    </row>
    <row r="36" spans="1:11" ht="12.75" customHeight="1" x14ac:dyDescent="0.25">
      <c r="A36" s="9">
        <v>35</v>
      </c>
      <c r="B36" s="9" t="s">
        <v>45</v>
      </c>
      <c r="C36" s="3" t="str">
        <f t="shared" si="0"/>
        <v>0_4-100</v>
      </c>
      <c r="D36" s="15"/>
      <c r="E36" s="15"/>
      <c r="F36" s="14" t="s">
        <v>81</v>
      </c>
      <c r="G36" s="14"/>
      <c r="H36" s="16"/>
    </row>
    <row r="37" spans="1:11" ht="12.75" customHeight="1" x14ac:dyDescent="0.25">
      <c r="A37" s="9">
        <v>36</v>
      </c>
      <c r="B37" s="9" t="s">
        <v>46</v>
      </c>
      <c r="C37" s="3" t="str">
        <f t="shared" si="0"/>
        <v>0_4-101</v>
      </c>
      <c r="D37" s="15"/>
      <c r="E37" s="15"/>
      <c r="F37" s="14" t="s">
        <v>81</v>
      </c>
      <c r="G37" s="14"/>
      <c r="H37" s="16"/>
    </row>
    <row r="38" spans="1:11" ht="12.75" customHeight="1" x14ac:dyDescent="0.25">
      <c r="A38" s="9">
        <v>37</v>
      </c>
      <c r="B38" s="9" t="s">
        <v>47</v>
      </c>
      <c r="C38" s="3" t="str">
        <f t="shared" si="0"/>
        <v>0_4-102</v>
      </c>
      <c r="D38" s="15"/>
      <c r="E38" s="15"/>
      <c r="F38" s="14" t="s">
        <v>81</v>
      </c>
      <c r="G38" s="14"/>
      <c r="H38" s="16"/>
    </row>
    <row r="39" spans="1:11" ht="12.75" customHeight="1" thickBot="1" x14ac:dyDescent="0.3">
      <c r="A39" s="9">
        <v>38</v>
      </c>
      <c r="B39" s="9" t="s">
        <v>48</v>
      </c>
      <c r="C39" s="3" t="str">
        <f t="shared" si="0"/>
        <v>0_4-103</v>
      </c>
      <c r="D39" s="15"/>
      <c r="E39" s="15"/>
      <c r="F39" s="14" t="s">
        <v>81</v>
      </c>
      <c r="G39" s="14"/>
      <c r="H39" s="16"/>
    </row>
    <row r="40" spans="1:11" ht="12.75" customHeight="1" x14ac:dyDescent="0.25">
      <c r="A40" s="9">
        <v>39</v>
      </c>
      <c r="B40" s="9" t="s">
        <v>49</v>
      </c>
      <c r="C40" s="3" t="str">
        <f t="shared" si="0"/>
        <v>0_4-104</v>
      </c>
      <c r="D40" s="15"/>
      <c r="E40" s="15"/>
      <c r="F40" s="14" t="s">
        <v>81</v>
      </c>
      <c r="G40" s="14"/>
      <c r="H40" s="16"/>
      <c r="J40" s="58" t="s">
        <v>86</v>
      </c>
      <c r="K40" s="59"/>
    </row>
    <row r="41" spans="1:11" ht="12.75" customHeight="1" x14ac:dyDescent="0.25">
      <c r="A41" s="9">
        <v>40</v>
      </c>
      <c r="B41" s="9" t="s">
        <v>50</v>
      </c>
      <c r="C41" s="3" t="str">
        <f t="shared" si="0"/>
        <v>0_4-105</v>
      </c>
      <c r="D41" s="15"/>
      <c r="E41" s="15"/>
      <c r="F41" s="14" t="s">
        <v>81</v>
      </c>
      <c r="G41" s="14"/>
      <c r="H41" s="16"/>
      <c r="J41" s="60"/>
      <c r="K41" s="61"/>
    </row>
    <row r="42" spans="1:11" ht="12.75" customHeight="1" x14ac:dyDescent="0.25">
      <c r="A42" s="9">
        <v>41</v>
      </c>
      <c r="B42" s="9" t="s">
        <v>51</v>
      </c>
      <c r="C42" s="3" t="str">
        <f t="shared" si="0"/>
        <v>0_4-106</v>
      </c>
      <c r="D42" s="15"/>
      <c r="E42" s="15"/>
      <c r="F42" s="14" t="s">
        <v>81</v>
      </c>
      <c r="G42" s="14"/>
      <c r="H42" s="16"/>
      <c r="J42" s="60"/>
      <c r="K42" s="61"/>
    </row>
    <row r="43" spans="1:11" ht="12.75" customHeight="1" x14ac:dyDescent="0.25">
      <c r="A43" s="9">
        <v>42</v>
      </c>
      <c r="B43" s="9" t="s">
        <v>52</v>
      </c>
      <c r="C43" s="3" t="str">
        <f t="shared" si="0"/>
        <v>0_4-107</v>
      </c>
      <c r="D43" s="15"/>
      <c r="E43" s="15"/>
      <c r="F43" s="14" t="s">
        <v>81</v>
      </c>
      <c r="G43" s="14"/>
      <c r="H43" s="16"/>
      <c r="J43" s="60"/>
      <c r="K43" s="61"/>
    </row>
    <row r="44" spans="1:11" ht="12.75" customHeight="1" x14ac:dyDescent="0.25">
      <c r="A44" s="9">
        <v>43</v>
      </c>
      <c r="B44" s="9" t="s">
        <v>53</v>
      </c>
      <c r="C44" s="3" t="str">
        <f t="shared" si="0"/>
        <v>0_4-108</v>
      </c>
      <c r="D44" s="15"/>
      <c r="E44" s="15"/>
      <c r="F44" s="14" t="s">
        <v>81</v>
      </c>
      <c r="G44" s="14"/>
      <c r="H44" s="16"/>
      <c r="J44" s="60"/>
      <c r="K44" s="61"/>
    </row>
    <row r="45" spans="1:11" ht="12.75" customHeight="1" x14ac:dyDescent="0.25">
      <c r="A45" s="9">
        <v>44</v>
      </c>
      <c r="B45" s="9" t="s">
        <v>54</v>
      </c>
      <c r="C45" s="57" t="str">
        <f>CONCATENATE(D45&amp;J$2,"_",$I$2&amp;"-3")</f>
        <v>62-UWSIF-EnrichedUrea-0_4-3</v>
      </c>
      <c r="D45" s="10" t="s">
        <v>92</v>
      </c>
      <c r="E45" s="11"/>
      <c r="F45" s="14" t="s">
        <v>90</v>
      </c>
      <c r="G45" s="14" t="s">
        <v>80</v>
      </c>
      <c r="H45" s="14"/>
      <c r="J45" s="60"/>
      <c r="K45" s="61"/>
    </row>
    <row r="46" spans="1:11" ht="12.75" customHeight="1" x14ac:dyDescent="0.25">
      <c r="A46" s="9">
        <v>45</v>
      </c>
      <c r="B46" s="9" t="s">
        <v>55</v>
      </c>
      <c r="C46" s="57" t="str">
        <f>CONCATENATE(D46&amp;J$2,"_",$I$2&amp;"-4")</f>
        <v>62-UWSIF-EnrichedUrea-0_4-4</v>
      </c>
      <c r="D46" s="10" t="s">
        <v>92</v>
      </c>
      <c r="E46" s="11"/>
      <c r="F46" s="14" t="s">
        <v>90</v>
      </c>
      <c r="G46" s="14" t="s">
        <v>80</v>
      </c>
      <c r="H46" s="14"/>
      <c r="J46" s="60"/>
      <c r="K46" s="61"/>
    </row>
    <row r="47" spans="1:11" ht="12.75" customHeight="1" x14ac:dyDescent="0.25">
      <c r="A47" s="9">
        <v>46</v>
      </c>
      <c r="B47" s="9" t="s">
        <v>56</v>
      </c>
      <c r="C47" s="57" t="str">
        <f>CONCATENATE(D47&amp;J$2,"_",$I$2&amp;"-3")</f>
        <v>63-UWSIF-EnrichedUrea-0_4-3</v>
      </c>
      <c r="D47" s="41" t="s">
        <v>93</v>
      </c>
      <c r="E47" s="42"/>
      <c r="F47" s="14" t="s">
        <v>90</v>
      </c>
      <c r="G47" s="14" t="s">
        <v>79</v>
      </c>
      <c r="H47" s="14"/>
      <c r="J47" s="60"/>
      <c r="K47" s="61"/>
    </row>
    <row r="48" spans="1:11" ht="12.75" customHeight="1" x14ac:dyDescent="0.25">
      <c r="A48" s="9">
        <v>47</v>
      </c>
      <c r="B48" s="9" t="s">
        <v>57</v>
      </c>
      <c r="C48" s="57" t="str">
        <f>CONCATENATE(D48&amp;J$2,"_",$I$2&amp;"-4")</f>
        <v>63-UWSIF-EnrichedUrea-0_4-4</v>
      </c>
      <c r="D48" s="41" t="s">
        <v>93</v>
      </c>
      <c r="E48" s="42"/>
      <c r="F48" s="14" t="s">
        <v>90</v>
      </c>
      <c r="G48" s="14" t="s">
        <v>79</v>
      </c>
      <c r="H48" s="14"/>
      <c r="J48" s="60"/>
      <c r="K48" s="61"/>
    </row>
    <row r="49" spans="1:11" ht="12.75" customHeight="1" x14ac:dyDescent="0.25">
      <c r="A49" s="9">
        <v>48</v>
      </c>
      <c r="B49" s="9" t="s">
        <v>58</v>
      </c>
      <c r="C49" s="57" t="str">
        <f>CONCATENATE(D49&amp;J$2,"_",$I$2&amp;"-5")</f>
        <v>39-UWSIF-Glut-2-0_4-5</v>
      </c>
      <c r="D49" s="41" t="s">
        <v>78</v>
      </c>
      <c r="E49" s="42"/>
      <c r="F49" s="14" t="s">
        <v>76</v>
      </c>
      <c r="G49" s="14" t="s">
        <v>76</v>
      </c>
      <c r="H49" s="14"/>
      <c r="J49" s="60"/>
      <c r="K49" s="61"/>
    </row>
    <row r="50" spans="1:11" ht="12.75" customHeight="1" thickBot="1" x14ac:dyDescent="0.3">
      <c r="A50" s="9">
        <v>49</v>
      </c>
      <c r="B50" s="9" t="s">
        <v>59</v>
      </c>
      <c r="C50" s="57" t="str">
        <f>CONCATENATE(D50&amp;J$2,"_",$I$2&amp;"-6")</f>
        <v>39-UWSIF-Glut-2-0_4-6</v>
      </c>
      <c r="D50" s="41" t="s">
        <v>78</v>
      </c>
      <c r="E50" s="42"/>
      <c r="F50" s="14" t="s">
        <v>76</v>
      </c>
      <c r="G50" s="14" t="s">
        <v>76</v>
      </c>
      <c r="H50" s="14"/>
      <c r="J50" s="38"/>
      <c r="K50" s="39"/>
    </row>
  </sheetData>
  <mergeCells count="1">
    <mergeCell ref="J40:K49"/>
  </mergeCells>
  <dataValidations count="2">
    <dataValidation type="list" allowBlank="1" showInputMessage="1" showErrorMessage="1" sqref="D2:D16 D45:D50" xr:uid="{696E9955-D84F-4492-B7F1-A596C3610314}">
      <formula1>$J$19:$J$33</formula1>
    </dataValidation>
    <dataValidation type="list" allowBlank="1" showInputMessage="1" showErrorMessage="1" sqref="F2:G50" xr:uid="{28D479AC-FDDC-4BEC-8F36-3654D414FCD1}">
      <formula1>$L$19:$L$25</formula1>
    </dataValidation>
  </dataValidations>
  <printOptions horizontalCentered="1" verticalCentered="1"/>
  <pageMargins left="0.75" right="0.75" top="1" bottom="1" header="0.5" footer="0.5"/>
  <pageSetup scale="96" orientation="portrait" r:id="rId1"/>
  <headerFooter alignWithMargins="0"/>
  <ignoredErrors>
    <ignoredError sqref="C8:C5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0"/>
  <sheetViews>
    <sheetView zoomScaleNormal="100" workbookViewId="0">
      <selection activeCell="M8" sqref="M8"/>
    </sheetView>
  </sheetViews>
  <sheetFormatPr defaultColWidth="9.19921875" defaultRowHeight="12.75" customHeight="1" x14ac:dyDescent="0.25"/>
  <cols>
    <col min="1" max="1" width="4.3984375" style="1" customWidth="1"/>
    <col min="2" max="2" width="6.796875" style="1" customWidth="1"/>
    <col min="3" max="3" width="26.59765625" style="2" customWidth="1"/>
    <col min="4" max="4" width="23" style="1" customWidth="1"/>
    <col min="5" max="5" width="16.19921875" style="1" customWidth="1"/>
    <col min="6" max="7" width="23.796875" style="1" hidden="1" customWidth="1"/>
    <col min="8" max="8" width="20.3984375" style="1" customWidth="1"/>
    <col min="9" max="9" width="7.3984375" style="20" bestFit="1" customWidth="1"/>
    <col min="10" max="10" width="23.796875" style="20" customWidth="1"/>
    <col min="11" max="11" width="24.09765625" style="20" bestFit="1" customWidth="1"/>
    <col min="12" max="12" width="23.09765625" style="1" bestFit="1" customWidth="1"/>
    <col min="13" max="16384" width="9.19921875" style="1"/>
  </cols>
  <sheetData>
    <row r="1" spans="1:11" ht="12.75" customHeight="1" x14ac:dyDescent="0.25">
      <c r="A1" s="4" t="s">
        <v>0</v>
      </c>
      <c r="B1" s="5" t="s">
        <v>1</v>
      </c>
      <c r="C1" s="6" t="s">
        <v>2</v>
      </c>
      <c r="D1" s="7" t="s">
        <v>3</v>
      </c>
      <c r="E1" s="5" t="s">
        <v>4</v>
      </c>
      <c r="F1" s="7" t="s">
        <v>73</v>
      </c>
      <c r="G1" s="44" t="s">
        <v>88</v>
      </c>
      <c r="H1" s="8" t="s">
        <v>74</v>
      </c>
      <c r="I1" s="5" t="s">
        <v>5</v>
      </c>
      <c r="J1" s="5" t="s">
        <v>7</v>
      </c>
      <c r="K1" s="5" t="s">
        <v>6</v>
      </c>
    </row>
    <row r="2" spans="1:11" x14ac:dyDescent="0.25">
      <c r="A2" s="9">
        <v>1</v>
      </c>
      <c r="B2" s="9" t="s">
        <v>8</v>
      </c>
      <c r="C2" s="57" t="str">
        <f>CONCATENATE(D2&amp;J$2,"_",$I$2&amp;"-1")</f>
        <v>48-UWSIF-Glut-4-0_5-1</v>
      </c>
      <c r="D2" s="10" t="s">
        <v>75</v>
      </c>
      <c r="E2" s="11"/>
      <c r="F2" s="12" t="s">
        <v>76</v>
      </c>
      <c r="G2" s="43" t="s">
        <v>76</v>
      </c>
      <c r="H2" s="13"/>
      <c r="I2" s="17">
        <v>5</v>
      </c>
      <c r="J2" s="18">
        <f>'Tray 1'!J2</f>
        <v>0</v>
      </c>
      <c r="K2" s="18">
        <f>'Tray 1'!K2</f>
        <v>0</v>
      </c>
    </row>
    <row r="3" spans="1:11" x14ac:dyDescent="0.25">
      <c r="A3" s="9">
        <v>2</v>
      </c>
      <c r="B3" s="9" t="s">
        <v>9</v>
      </c>
      <c r="C3" s="57" t="str">
        <f>CONCATENATE(D3&amp;J$2,"_",$I$2&amp;"-2")</f>
        <v>48-UWSIF-Glut-4-0_5-2</v>
      </c>
      <c r="D3" s="10" t="s">
        <v>75</v>
      </c>
      <c r="E3" s="11"/>
      <c r="F3" s="14" t="s">
        <v>77</v>
      </c>
      <c r="G3" s="14" t="s">
        <v>77</v>
      </c>
      <c r="H3" s="14"/>
    </row>
    <row r="4" spans="1:11" ht="12.75" customHeight="1" x14ac:dyDescent="0.25">
      <c r="A4" s="9">
        <v>3</v>
      </c>
      <c r="B4" s="9" t="s">
        <v>10</v>
      </c>
      <c r="C4" s="57" t="str">
        <f>CONCATENATE(D4&amp;J$2,"_",$I$2&amp;"-3")</f>
        <v>48-UWSIF-Glut-4-0_5-3</v>
      </c>
      <c r="D4" s="10" t="s">
        <v>75</v>
      </c>
      <c r="E4" s="11"/>
      <c r="F4" s="14" t="s">
        <v>77</v>
      </c>
      <c r="G4" s="14" t="s">
        <v>77</v>
      </c>
      <c r="H4" s="14"/>
      <c r="J4" s="21" t="s">
        <v>87</v>
      </c>
      <c r="K4" s="22"/>
    </row>
    <row r="5" spans="1:11" x14ac:dyDescent="0.25">
      <c r="A5" s="9">
        <v>4</v>
      </c>
      <c r="B5" s="9" t="s">
        <v>11</v>
      </c>
      <c r="C5" s="57" t="str">
        <f>CONCATENATE(D5&amp;J$2,"_",$I$2&amp;"-4")</f>
        <v>48-UWSIF-Glut-4-0_5-4</v>
      </c>
      <c r="D5" s="10" t="s">
        <v>75</v>
      </c>
      <c r="E5" s="11"/>
      <c r="F5" s="14" t="s">
        <v>77</v>
      </c>
      <c r="G5" s="14" t="s">
        <v>77</v>
      </c>
      <c r="H5" s="14"/>
      <c r="J5" s="23" t="s">
        <v>82</v>
      </c>
      <c r="K5" s="24"/>
    </row>
    <row r="6" spans="1:11" ht="12.75" customHeight="1" x14ac:dyDescent="0.25">
      <c r="A6" s="9">
        <v>5</v>
      </c>
      <c r="B6" s="9" t="s">
        <v>12</v>
      </c>
      <c r="C6" s="57" t="str">
        <f>CONCATENATE(D6&amp;J$2,"_",$I$2&amp;"-5")</f>
        <v>48-UWSIF-Glut-4-0_5-5</v>
      </c>
      <c r="D6" s="10" t="s">
        <v>75</v>
      </c>
      <c r="E6" s="11"/>
      <c r="F6" s="14" t="s">
        <v>77</v>
      </c>
      <c r="G6" s="14" t="s">
        <v>77</v>
      </c>
      <c r="H6" s="14"/>
      <c r="J6" s="25" t="s">
        <v>83</v>
      </c>
      <c r="K6" s="26"/>
    </row>
    <row r="7" spans="1:11" ht="12.75" customHeight="1" x14ac:dyDescent="0.25">
      <c r="A7" s="9">
        <v>6</v>
      </c>
      <c r="B7" s="9" t="s">
        <v>13</v>
      </c>
      <c r="C7" s="57" t="str">
        <f>CONCATENATE(D7&amp;J$2,"_",$I$2&amp;"-1")</f>
        <v>39-UWSIF-Glut-2-0_5-1</v>
      </c>
      <c r="D7" s="10" t="s">
        <v>78</v>
      </c>
      <c r="E7" s="11"/>
      <c r="F7" s="14" t="s">
        <v>77</v>
      </c>
      <c r="G7" s="14" t="s">
        <v>90</v>
      </c>
      <c r="H7" s="14"/>
      <c r="J7" s="27" t="s">
        <v>14</v>
      </c>
      <c r="K7" s="28"/>
    </row>
    <row r="8" spans="1:11" ht="12.75" customHeight="1" x14ac:dyDescent="0.25">
      <c r="A8" s="9">
        <v>7</v>
      </c>
      <c r="B8" s="9" t="s">
        <v>15</v>
      </c>
      <c r="C8" s="57" t="str">
        <f>CONCATENATE(D8&amp;J$2,"_",$I$2&amp;"-2")</f>
        <v>39-UWSIF-Glut-2-0_5-2</v>
      </c>
      <c r="D8" s="10" t="s">
        <v>78</v>
      </c>
      <c r="E8" s="11"/>
      <c r="F8" s="14" t="s">
        <v>77</v>
      </c>
      <c r="G8" s="14" t="s">
        <v>90</v>
      </c>
      <c r="H8" s="14"/>
      <c r="J8" s="29" t="s">
        <v>16</v>
      </c>
      <c r="K8" s="30"/>
    </row>
    <row r="9" spans="1:11" ht="12.75" customHeight="1" x14ac:dyDescent="0.25">
      <c r="A9" s="9">
        <v>8</v>
      </c>
      <c r="B9" s="9" t="s">
        <v>17</v>
      </c>
      <c r="C9" s="57" t="str">
        <f>CONCATENATE(D9&amp;J$2,"_",$I$2&amp;"-1")</f>
        <v>47-UWSIF-Alfalfa2-0_5-1</v>
      </c>
      <c r="D9" s="10" t="s">
        <v>72</v>
      </c>
      <c r="E9" s="11"/>
      <c r="F9" s="14" t="s">
        <v>80</v>
      </c>
      <c r="G9" s="14" t="s">
        <v>90</v>
      </c>
      <c r="H9" s="14"/>
      <c r="J9" s="31" t="s">
        <v>18</v>
      </c>
      <c r="K9" s="32"/>
    </row>
    <row r="10" spans="1:11" ht="12.75" customHeight="1" x14ac:dyDescent="0.25">
      <c r="A10" s="9">
        <v>9</v>
      </c>
      <c r="B10" s="9" t="s">
        <v>19</v>
      </c>
      <c r="C10" s="57" t="str">
        <f>CONCATENATE(D10&amp;J$2,"_",$I$2&amp;"-2")</f>
        <v>47-UWSIF-Alfalfa2-0_5-2</v>
      </c>
      <c r="D10" s="10" t="s">
        <v>72</v>
      </c>
      <c r="E10" s="11"/>
      <c r="F10" s="14" t="s">
        <v>80</v>
      </c>
      <c r="G10" s="14" t="s">
        <v>90</v>
      </c>
      <c r="H10" s="14"/>
      <c r="J10" s="33"/>
      <c r="K10" s="34"/>
    </row>
    <row r="11" spans="1:11" ht="12.75" customHeight="1" x14ac:dyDescent="0.25">
      <c r="A11" s="9">
        <v>10</v>
      </c>
      <c r="B11" s="9" t="s">
        <v>20</v>
      </c>
      <c r="C11" s="57" t="str">
        <f>CONCATENATE(D11&amp;J$2,"_",$I$2&amp;"-1")</f>
        <v>62-UWSIF-EnrichedUrea-0_5-1</v>
      </c>
      <c r="D11" s="10" t="s">
        <v>92</v>
      </c>
      <c r="E11" s="11"/>
      <c r="F11" s="14" t="s">
        <v>79</v>
      </c>
      <c r="G11" s="14" t="s">
        <v>80</v>
      </c>
      <c r="H11" s="14"/>
      <c r="J11" s="33"/>
      <c r="K11" s="34"/>
    </row>
    <row r="12" spans="1:11" ht="12.75" customHeight="1" x14ac:dyDescent="0.25">
      <c r="A12" s="9">
        <v>11</v>
      </c>
      <c r="B12" s="9" t="s">
        <v>21</v>
      </c>
      <c r="C12" s="57" t="str">
        <f>CONCATENATE(D12&amp;J$2,"_",$I$2&amp;"-2")</f>
        <v>62-UWSIF-EnrichedUrea-0_5-2</v>
      </c>
      <c r="D12" s="10" t="s">
        <v>92</v>
      </c>
      <c r="E12" s="11"/>
      <c r="F12" s="14" t="s">
        <v>79</v>
      </c>
      <c r="G12" s="14" t="s">
        <v>80</v>
      </c>
      <c r="H12" s="14"/>
      <c r="J12" s="33"/>
      <c r="K12" s="34"/>
    </row>
    <row r="13" spans="1:11" ht="12.75" customHeight="1" x14ac:dyDescent="0.25">
      <c r="A13" s="9">
        <v>12</v>
      </c>
      <c r="B13" s="9" t="s">
        <v>22</v>
      </c>
      <c r="C13" s="57" t="str">
        <f>CONCATENATE(D13&amp;J$2,"_",$I$2&amp;"-1")</f>
        <v>63-UWSIF-EnrichedUrea-0_5-1</v>
      </c>
      <c r="D13" s="41" t="s">
        <v>93</v>
      </c>
      <c r="E13" s="42"/>
      <c r="F13" s="14" t="s">
        <v>79</v>
      </c>
      <c r="G13" s="14" t="s">
        <v>79</v>
      </c>
      <c r="H13" s="14"/>
      <c r="J13" s="33"/>
      <c r="K13" s="34"/>
    </row>
    <row r="14" spans="1:11" ht="12.75" customHeight="1" x14ac:dyDescent="0.25">
      <c r="A14" s="9">
        <v>13</v>
      </c>
      <c r="B14" s="9" t="s">
        <v>23</v>
      </c>
      <c r="C14" s="57" t="str">
        <f>CONCATENATE(D14&amp;J$2,"_",$I$2&amp;"-2")</f>
        <v>63-UWSIF-EnrichedUrea-0_5-2</v>
      </c>
      <c r="D14" s="41" t="s">
        <v>93</v>
      </c>
      <c r="E14" s="42"/>
      <c r="F14" s="14" t="s">
        <v>79</v>
      </c>
      <c r="G14" s="14" t="s">
        <v>79</v>
      </c>
      <c r="H14" s="14"/>
      <c r="J14" s="33"/>
      <c r="K14" s="34"/>
    </row>
    <row r="15" spans="1:11" ht="12.75" customHeight="1" x14ac:dyDescent="0.25">
      <c r="A15" s="9">
        <v>14</v>
      </c>
      <c r="B15" s="9" t="s">
        <v>24</v>
      </c>
      <c r="C15" s="57" t="str">
        <f>CONCATENATE(D15&amp;J$2,"_",$I$2&amp;"-3")</f>
        <v>39-UWSIF-Glut-2-0_5-3</v>
      </c>
      <c r="D15" s="41" t="s">
        <v>78</v>
      </c>
      <c r="E15" s="42"/>
      <c r="F15" s="14" t="s">
        <v>76</v>
      </c>
      <c r="G15" s="14" t="s">
        <v>76</v>
      </c>
      <c r="H15" s="14"/>
      <c r="J15" s="33"/>
      <c r="K15" s="34"/>
    </row>
    <row r="16" spans="1:11" ht="12.75" customHeight="1" x14ac:dyDescent="0.25">
      <c r="A16" s="9">
        <v>15</v>
      </c>
      <c r="B16" s="9" t="s">
        <v>25</v>
      </c>
      <c r="C16" s="57" t="str">
        <f>CONCATENATE(D16&amp;J$2,"_",$I$2&amp;"-4")</f>
        <v>39-UWSIF-Glut-2-0_5-4</v>
      </c>
      <c r="D16" s="41" t="s">
        <v>78</v>
      </c>
      <c r="E16" s="42"/>
      <c r="F16" s="14" t="s">
        <v>76</v>
      </c>
      <c r="G16" s="14" t="s">
        <v>76</v>
      </c>
      <c r="H16" s="14"/>
      <c r="J16" s="35"/>
      <c r="K16" s="36"/>
    </row>
    <row r="17" spans="1:12" ht="12.75" customHeight="1" thickBot="1" x14ac:dyDescent="0.3">
      <c r="A17" s="9">
        <v>16</v>
      </c>
      <c r="B17" s="9" t="s">
        <v>26</v>
      </c>
      <c r="C17" s="3" t="str">
        <f>_xlfn.CONCAT($J$2,"_", $I$2, "-"&amp;((ROW()-16+108)))</f>
        <v>0_5-109</v>
      </c>
      <c r="D17" s="15"/>
      <c r="E17" s="15"/>
      <c r="F17" s="14" t="s">
        <v>81</v>
      </c>
      <c r="G17" s="14"/>
      <c r="H17" s="16"/>
      <c r="J17" s="40"/>
      <c r="K17" s="40"/>
    </row>
    <row r="18" spans="1:12" ht="12.75" customHeight="1" thickBot="1" x14ac:dyDescent="0.3">
      <c r="A18" s="9">
        <v>17</v>
      </c>
      <c r="B18" s="9" t="s">
        <v>27</v>
      </c>
      <c r="C18" s="3" t="str">
        <f t="shared" ref="C18:C44" si="0">_xlfn.CONCAT($J$2,"_", $I$2, "-"&amp;((ROW()-16+108)))</f>
        <v>0_5-110</v>
      </c>
      <c r="D18" s="15"/>
      <c r="E18" s="15"/>
      <c r="F18" s="14" t="s">
        <v>81</v>
      </c>
      <c r="G18" s="14"/>
      <c r="H18" s="16"/>
      <c r="J18" s="45" t="s">
        <v>89</v>
      </c>
      <c r="K18" s="46" t="s">
        <v>60</v>
      </c>
      <c r="L18" s="47" t="s">
        <v>97</v>
      </c>
    </row>
    <row r="19" spans="1:12" ht="12.75" customHeight="1" x14ac:dyDescent="0.25">
      <c r="A19" s="9">
        <v>18</v>
      </c>
      <c r="B19" s="9" t="s">
        <v>28</v>
      </c>
      <c r="C19" s="3" t="str">
        <f t="shared" si="0"/>
        <v>0_5-111</v>
      </c>
      <c r="D19" s="15"/>
      <c r="E19" s="15"/>
      <c r="F19" s="14" t="s">
        <v>81</v>
      </c>
      <c r="G19" s="14"/>
      <c r="H19" s="16"/>
      <c r="J19" s="37" t="s">
        <v>66</v>
      </c>
      <c r="K19" s="1"/>
      <c r="L19" s="48" t="s">
        <v>76</v>
      </c>
    </row>
    <row r="20" spans="1:12" ht="12.75" customHeight="1" x14ac:dyDescent="0.25">
      <c r="A20" s="9">
        <v>19</v>
      </c>
      <c r="B20" s="9" t="s">
        <v>29</v>
      </c>
      <c r="C20" s="3" t="str">
        <f t="shared" si="0"/>
        <v>0_5-112</v>
      </c>
      <c r="D20" s="15"/>
      <c r="E20" s="15"/>
      <c r="F20" s="14" t="s">
        <v>81</v>
      </c>
      <c r="G20" s="14"/>
      <c r="H20" s="16"/>
      <c r="J20" s="37" t="s">
        <v>67</v>
      </c>
      <c r="K20" s="1"/>
      <c r="L20" s="37" t="s">
        <v>79</v>
      </c>
    </row>
    <row r="21" spans="1:12" ht="12.75" customHeight="1" x14ac:dyDescent="0.25">
      <c r="A21" s="9">
        <v>20</v>
      </c>
      <c r="B21" s="9" t="s">
        <v>30</v>
      </c>
      <c r="C21" s="3" t="str">
        <f t="shared" si="0"/>
        <v>0_5-113</v>
      </c>
      <c r="D21" s="15"/>
      <c r="E21" s="15"/>
      <c r="F21" s="14" t="s">
        <v>81</v>
      </c>
      <c r="G21" s="14"/>
      <c r="H21" s="16"/>
      <c r="J21" s="37" t="s">
        <v>68</v>
      </c>
      <c r="K21" s="1"/>
      <c r="L21" s="37" t="s">
        <v>84</v>
      </c>
    </row>
    <row r="22" spans="1:12" ht="12.75" customHeight="1" x14ac:dyDescent="0.25">
      <c r="A22" s="9">
        <v>21</v>
      </c>
      <c r="B22" s="9" t="s">
        <v>31</v>
      </c>
      <c r="C22" s="3" t="str">
        <f t="shared" si="0"/>
        <v>0_5-114</v>
      </c>
      <c r="D22" s="15"/>
      <c r="E22" s="15"/>
      <c r="F22" s="14" t="s">
        <v>81</v>
      </c>
      <c r="G22" s="14"/>
      <c r="H22" s="16"/>
      <c r="J22" s="37" t="s">
        <v>71</v>
      </c>
      <c r="K22" s="1"/>
      <c r="L22" s="37" t="s">
        <v>77</v>
      </c>
    </row>
    <row r="23" spans="1:12" ht="12.75" customHeight="1" x14ac:dyDescent="0.25">
      <c r="A23" s="9">
        <v>22</v>
      </c>
      <c r="B23" s="9" t="s">
        <v>32</v>
      </c>
      <c r="C23" s="3" t="str">
        <f t="shared" si="0"/>
        <v>0_5-115</v>
      </c>
      <c r="D23" s="15"/>
      <c r="E23" s="15"/>
      <c r="F23" s="14" t="s">
        <v>81</v>
      </c>
      <c r="G23" s="14"/>
      <c r="H23" s="16"/>
      <c r="J23" s="37" t="s">
        <v>70</v>
      </c>
      <c r="K23" s="1"/>
      <c r="L23" s="37" t="s">
        <v>80</v>
      </c>
    </row>
    <row r="24" spans="1:12" ht="12.75" customHeight="1" x14ac:dyDescent="0.25">
      <c r="A24" s="9">
        <v>23</v>
      </c>
      <c r="B24" s="9" t="s">
        <v>33</v>
      </c>
      <c r="C24" s="3" t="str">
        <f t="shared" si="0"/>
        <v>0_5-116</v>
      </c>
      <c r="D24" s="15"/>
      <c r="E24" s="15"/>
      <c r="F24" s="14" t="s">
        <v>81</v>
      </c>
      <c r="G24" s="14"/>
      <c r="H24" s="16"/>
      <c r="J24" s="37" t="s">
        <v>69</v>
      </c>
      <c r="K24" s="1"/>
      <c r="L24" s="37" t="s">
        <v>81</v>
      </c>
    </row>
    <row r="25" spans="1:12" ht="12.75" customHeight="1" thickBot="1" x14ac:dyDescent="0.3">
      <c r="A25" s="9">
        <v>24</v>
      </c>
      <c r="B25" s="9" t="s">
        <v>34</v>
      </c>
      <c r="C25" s="3" t="str">
        <f t="shared" si="0"/>
        <v>0_5-117</v>
      </c>
      <c r="D25" s="15"/>
      <c r="E25" s="15"/>
      <c r="F25" s="14" t="s">
        <v>81</v>
      </c>
      <c r="G25" s="14"/>
      <c r="H25" s="16"/>
      <c r="J25" s="37" t="s">
        <v>78</v>
      </c>
      <c r="K25" s="1"/>
      <c r="L25" s="49" t="s">
        <v>90</v>
      </c>
    </row>
    <row r="26" spans="1:12" ht="12.75" customHeight="1" x14ac:dyDescent="0.25">
      <c r="A26" s="9">
        <v>25</v>
      </c>
      <c r="B26" s="9" t="s">
        <v>35</v>
      </c>
      <c r="C26" s="3" t="str">
        <f t="shared" si="0"/>
        <v>0_5-118</v>
      </c>
      <c r="D26" s="15"/>
      <c r="E26" s="15"/>
      <c r="F26" s="14" t="s">
        <v>81</v>
      </c>
      <c r="G26" s="14"/>
      <c r="H26" s="16"/>
      <c r="J26" s="37" t="s">
        <v>85</v>
      </c>
      <c r="K26" s="1"/>
      <c r="L26" s="50"/>
    </row>
    <row r="27" spans="1:12" ht="12.75" customHeight="1" x14ac:dyDescent="0.25">
      <c r="A27" s="9">
        <v>26</v>
      </c>
      <c r="B27" s="9" t="s">
        <v>36</v>
      </c>
      <c r="C27" s="3" t="str">
        <f t="shared" si="0"/>
        <v>0_5-119</v>
      </c>
      <c r="D27" s="15"/>
      <c r="E27" s="15"/>
      <c r="F27" s="14" t="s">
        <v>81</v>
      </c>
      <c r="G27" s="14"/>
      <c r="H27" s="16"/>
      <c r="J27" s="37" t="s">
        <v>72</v>
      </c>
      <c r="K27" s="1"/>
      <c r="L27" s="50"/>
    </row>
    <row r="28" spans="1:12" ht="12.75" customHeight="1" thickBot="1" x14ac:dyDescent="0.3">
      <c r="A28" s="9">
        <v>27</v>
      </c>
      <c r="B28" s="9" t="s">
        <v>37</v>
      </c>
      <c r="C28" s="3" t="str">
        <f t="shared" si="0"/>
        <v>0_5-120</v>
      </c>
      <c r="D28" s="15"/>
      <c r="E28" s="15"/>
      <c r="F28" s="14" t="s">
        <v>81</v>
      </c>
      <c r="G28" s="14"/>
      <c r="H28" s="16"/>
      <c r="J28" s="37" t="s">
        <v>75</v>
      </c>
      <c r="K28" s="1"/>
      <c r="L28" s="50"/>
    </row>
    <row r="29" spans="1:12" ht="12.75" customHeight="1" x14ac:dyDescent="0.25">
      <c r="A29" s="9">
        <v>28</v>
      </c>
      <c r="B29" s="9" t="s">
        <v>38</v>
      </c>
      <c r="C29" s="3" t="str">
        <f t="shared" si="0"/>
        <v>0_5-121</v>
      </c>
      <c r="D29" s="15"/>
      <c r="E29" s="15"/>
      <c r="F29" s="14" t="s">
        <v>81</v>
      </c>
      <c r="G29" s="14"/>
      <c r="H29" s="16"/>
      <c r="J29" s="51" t="s">
        <v>91</v>
      </c>
      <c r="K29" s="52" t="s">
        <v>61</v>
      </c>
      <c r="L29" s="50"/>
    </row>
    <row r="30" spans="1:12" ht="12.75" customHeight="1" x14ac:dyDescent="0.25">
      <c r="A30" s="9">
        <v>29</v>
      </c>
      <c r="B30" s="9" t="s">
        <v>39</v>
      </c>
      <c r="C30" s="3" t="str">
        <f t="shared" si="0"/>
        <v>0_5-122</v>
      </c>
      <c r="D30" s="15"/>
      <c r="E30" s="15"/>
      <c r="F30" s="14" t="s">
        <v>81</v>
      </c>
      <c r="G30" s="14"/>
      <c r="H30" s="16"/>
      <c r="J30" s="51" t="s">
        <v>92</v>
      </c>
      <c r="K30" s="53" t="s">
        <v>62</v>
      </c>
    </row>
    <row r="31" spans="1:12" ht="12.75" customHeight="1" x14ac:dyDescent="0.25">
      <c r="A31" s="9">
        <v>30</v>
      </c>
      <c r="B31" s="9" t="s">
        <v>40</v>
      </c>
      <c r="C31" s="3" t="str">
        <f t="shared" si="0"/>
        <v>0_5-123</v>
      </c>
      <c r="D31" s="15"/>
      <c r="E31" s="15"/>
      <c r="F31" s="14" t="s">
        <v>81</v>
      </c>
      <c r="G31" s="14"/>
      <c r="H31" s="16"/>
      <c r="J31" s="51" t="s">
        <v>93</v>
      </c>
      <c r="K31" s="53" t="s">
        <v>63</v>
      </c>
    </row>
    <row r="32" spans="1:12" ht="12.75" customHeight="1" x14ac:dyDescent="0.25">
      <c r="A32" s="9">
        <v>31</v>
      </c>
      <c r="B32" s="9" t="s">
        <v>41</v>
      </c>
      <c r="C32" s="3" t="str">
        <f t="shared" si="0"/>
        <v>0_5-124</v>
      </c>
      <c r="D32" s="15"/>
      <c r="E32" s="15"/>
      <c r="F32" s="14" t="s">
        <v>81</v>
      </c>
      <c r="G32" s="14"/>
      <c r="H32" s="16"/>
      <c r="J32" s="51" t="s">
        <v>94</v>
      </c>
      <c r="K32" s="53" t="s">
        <v>64</v>
      </c>
    </row>
    <row r="33" spans="1:11" ht="12.75" customHeight="1" thickBot="1" x14ac:dyDescent="0.3">
      <c r="A33" s="9">
        <v>32</v>
      </c>
      <c r="B33" s="9" t="s">
        <v>42</v>
      </c>
      <c r="C33" s="3" t="str">
        <f t="shared" si="0"/>
        <v>0_5-125</v>
      </c>
      <c r="D33" s="15"/>
      <c r="E33" s="15"/>
      <c r="F33" s="14" t="s">
        <v>81</v>
      </c>
      <c r="G33" s="14"/>
      <c r="H33" s="16"/>
      <c r="J33" s="54" t="s">
        <v>95</v>
      </c>
      <c r="K33" s="55" t="s">
        <v>65</v>
      </c>
    </row>
    <row r="34" spans="1:11" ht="12.75" customHeight="1" x14ac:dyDescent="0.25">
      <c r="A34" s="9">
        <v>33</v>
      </c>
      <c r="B34" s="9" t="s">
        <v>43</v>
      </c>
      <c r="C34" s="3" t="str">
        <f t="shared" si="0"/>
        <v>0_5-126</v>
      </c>
      <c r="D34" s="15"/>
      <c r="E34" s="15"/>
      <c r="F34" s="14" t="s">
        <v>81</v>
      </c>
      <c r="G34" s="14"/>
      <c r="H34" s="16"/>
    </row>
    <row r="35" spans="1:11" ht="12.75" customHeight="1" x14ac:dyDescent="0.25">
      <c r="A35" s="9">
        <v>34</v>
      </c>
      <c r="B35" s="9" t="s">
        <v>44</v>
      </c>
      <c r="C35" s="3" t="str">
        <f t="shared" si="0"/>
        <v>0_5-127</v>
      </c>
      <c r="D35" s="15"/>
      <c r="E35" s="15"/>
      <c r="F35" s="14" t="s">
        <v>81</v>
      </c>
      <c r="G35" s="14"/>
      <c r="H35" s="16"/>
    </row>
    <row r="36" spans="1:11" ht="12.75" customHeight="1" x14ac:dyDescent="0.25">
      <c r="A36" s="9">
        <v>35</v>
      </c>
      <c r="B36" s="9" t="s">
        <v>45</v>
      </c>
      <c r="C36" s="3" t="str">
        <f t="shared" si="0"/>
        <v>0_5-128</v>
      </c>
      <c r="D36" s="15"/>
      <c r="E36" s="15"/>
      <c r="F36" s="14" t="s">
        <v>81</v>
      </c>
      <c r="G36" s="14"/>
      <c r="H36" s="16"/>
    </row>
    <row r="37" spans="1:11" ht="12.75" customHeight="1" x14ac:dyDescent="0.25">
      <c r="A37" s="9">
        <v>36</v>
      </c>
      <c r="B37" s="9" t="s">
        <v>46</v>
      </c>
      <c r="C37" s="3" t="str">
        <f t="shared" si="0"/>
        <v>0_5-129</v>
      </c>
      <c r="D37" s="15"/>
      <c r="E37" s="15"/>
      <c r="F37" s="14" t="s">
        <v>81</v>
      </c>
      <c r="G37" s="14"/>
      <c r="H37" s="16"/>
    </row>
    <row r="38" spans="1:11" ht="12.75" customHeight="1" x14ac:dyDescent="0.25">
      <c r="A38" s="9">
        <v>37</v>
      </c>
      <c r="B38" s="9" t="s">
        <v>47</v>
      </c>
      <c r="C38" s="3" t="str">
        <f t="shared" si="0"/>
        <v>0_5-130</v>
      </c>
      <c r="D38" s="15"/>
      <c r="E38" s="15"/>
      <c r="F38" s="14" t="s">
        <v>81</v>
      </c>
      <c r="G38" s="14"/>
      <c r="H38" s="16"/>
    </row>
    <row r="39" spans="1:11" ht="12.75" customHeight="1" thickBot="1" x14ac:dyDescent="0.3">
      <c r="A39" s="9">
        <v>38</v>
      </c>
      <c r="B39" s="9" t="s">
        <v>48</v>
      </c>
      <c r="C39" s="3" t="str">
        <f t="shared" si="0"/>
        <v>0_5-131</v>
      </c>
      <c r="D39" s="15"/>
      <c r="E39" s="15"/>
      <c r="F39" s="14" t="s">
        <v>81</v>
      </c>
      <c r="G39" s="14"/>
      <c r="H39" s="16"/>
    </row>
    <row r="40" spans="1:11" ht="12.75" customHeight="1" x14ac:dyDescent="0.25">
      <c r="A40" s="9">
        <v>39</v>
      </c>
      <c r="B40" s="9" t="s">
        <v>49</v>
      </c>
      <c r="C40" s="3" t="str">
        <f t="shared" si="0"/>
        <v>0_5-132</v>
      </c>
      <c r="D40" s="15"/>
      <c r="E40" s="15"/>
      <c r="F40" s="14" t="s">
        <v>81</v>
      </c>
      <c r="G40" s="14"/>
      <c r="H40" s="16"/>
      <c r="J40" s="58" t="s">
        <v>86</v>
      </c>
      <c r="K40" s="59"/>
    </row>
    <row r="41" spans="1:11" ht="12.75" customHeight="1" x14ac:dyDescent="0.25">
      <c r="A41" s="9">
        <v>40</v>
      </c>
      <c r="B41" s="9" t="s">
        <v>50</v>
      </c>
      <c r="C41" s="3" t="str">
        <f t="shared" si="0"/>
        <v>0_5-133</v>
      </c>
      <c r="D41" s="15"/>
      <c r="E41" s="15"/>
      <c r="F41" s="14" t="s">
        <v>81</v>
      </c>
      <c r="G41" s="14"/>
      <c r="H41" s="16"/>
      <c r="J41" s="60"/>
      <c r="K41" s="61"/>
    </row>
    <row r="42" spans="1:11" ht="12.75" customHeight="1" x14ac:dyDescent="0.25">
      <c r="A42" s="9">
        <v>41</v>
      </c>
      <c r="B42" s="9" t="s">
        <v>51</v>
      </c>
      <c r="C42" s="3" t="str">
        <f t="shared" si="0"/>
        <v>0_5-134</v>
      </c>
      <c r="D42" s="15"/>
      <c r="E42" s="15"/>
      <c r="F42" s="14" t="s">
        <v>81</v>
      </c>
      <c r="G42" s="14"/>
      <c r="H42" s="16"/>
      <c r="J42" s="60"/>
      <c r="K42" s="61"/>
    </row>
    <row r="43" spans="1:11" ht="12.75" customHeight="1" x14ac:dyDescent="0.25">
      <c r="A43" s="9">
        <v>42</v>
      </c>
      <c r="B43" s="9" t="s">
        <v>52</v>
      </c>
      <c r="C43" s="3" t="str">
        <f t="shared" si="0"/>
        <v>0_5-135</v>
      </c>
      <c r="D43" s="15"/>
      <c r="E43" s="15"/>
      <c r="F43" s="14" t="s">
        <v>81</v>
      </c>
      <c r="G43" s="14"/>
      <c r="H43" s="16"/>
      <c r="J43" s="60"/>
      <c r="K43" s="61"/>
    </row>
    <row r="44" spans="1:11" ht="12.75" customHeight="1" x14ac:dyDescent="0.25">
      <c r="A44" s="9">
        <v>43</v>
      </c>
      <c r="B44" s="9" t="s">
        <v>53</v>
      </c>
      <c r="C44" s="3" t="str">
        <f t="shared" si="0"/>
        <v>0_5-136</v>
      </c>
      <c r="D44" s="15"/>
      <c r="E44" s="15"/>
      <c r="F44" s="14" t="s">
        <v>81</v>
      </c>
      <c r="G44" s="14"/>
      <c r="H44" s="16"/>
      <c r="J44" s="60"/>
      <c r="K44" s="61"/>
    </row>
    <row r="45" spans="1:11" ht="12.75" customHeight="1" x14ac:dyDescent="0.25">
      <c r="A45" s="9">
        <v>44</v>
      </c>
      <c r="B45" s="9" t="s">
        <v>54</v>
      </c>
      <c r="C45" s="57" t="str">
        <f>CONCATENATE(D45&amp;J$2,"_",$I$2&amp;"-3")</f>
        <v>62-UWSIF-EnrichedUrea-0_5-3</v>
      </c>
      <c r="D45" s="10" t="s">
        <v>92</v>
      </c>
      <c r="E45" s="11"/>
      <c r="F45" s="14" t="s">
        <v>90</v>
      </c>
      <c r="G45" s="14" t="s">
        <v>80</v>
      </c>
      <c r="H45" s="14"/>
      <c r="J45" s="60"/>
      <c r="K45" s="61"/>
    </row>
    <row r="46" spans="1:11" ht="12.75" customHeight="1" x14ac:dyDescent="0.25">
      <c r="A46" s="9">
        <v>45</v>
      </c>
      <c r="B46" s="9" t="s">
        <v>55</v>
      </c>
      <c r="C46" s="57" t="str">
        <f>CONCATENATE(D46&amp;J$2,"_",$I$2&amp;"-4")</f>
        <v>62-UWSIF-EnrichedUrea-0_5-4</v>
      </c>
      <c r="D46" s="10" t="s">
        <v>92</v>
      </c>
      <c r="E46" s="11"/>
      <c r="F46" s="14" t="s">
        <v>90</v>
      </c>
      <c r="G46" s="14" t="s">
        <v>80</v>
      </c>
      <c r="H46" s="14"/>
      <c r="J46" s="60"/>
      <c r="K46" s="61"/>
    </row>
    <row r="47" spans="1:11" ht="12.75" customHeight="1" x14ac:dyDescent="0.25">
      <c r="A47" s="9">
        <v>46</v>
      </c>
      <c r="B47" s="9" t="s">
        <v>56</v>
      </c>
      <c r="C47" s="57" t="str">
        <f>CONCATENATE(D47&amp;J$2,"_",$I$2&amp;"-3")</f>
        <v>63-UWSIF-EnrichedUrea-0_5-3</v>
      </c>
      <c r="D47" s="41" t="s">
        <v>93</v>
      </c>
      <c r="E47" s="42"/>
      <c r="F47" s="14" t="s">
        <v>90</v>
      </c>
      <c r="G47" s="14" t="s">
        <v>79</v>
      </c>
      <c r="H47" s="14"/>
      <c r="J47" s="60"/>
      <c r="K47" s="61"/>
    </row>
    <row r="48" spans="1:11" ht="12.75" customHeight="1" x14ac:dyDescent="0.25">
      <c r="A48" s="9">
        <v>47</v>
      </c>
      <c r="B48" s="9" t="s">
        <v>57</v>
      </c>
      <c r="C48" s="57" t="str">
        <f>CONCATENATE(D48&amp;J$2,"_",$I$2&amp;"-4")</f>
        <v>63-UWSIF-EnrichedUrea-0_5-4</v>
      </c>
      <c r="D48" s="41" t="s">
        <v>93</v>
      </c>
      <c r="E48" s="42"/>
      <c r="F48" s="14" t="s">
        <v>90</v>
      </c>
      <c r="G48" s="14" t="s">
        <v>79</v>
      </c>
      <c r="H48" s="14"/>
      <c r="J48" s="60"/>
      <c r="K48" s="61"/>
    </row>
    <row r="49" spans="1:11" ht="12.75" customHeight="1" x14ac:dyDescent="0.25">
      <c r="A49" s="9">
        <v>48</v>
      </c>
      <c r="B49" s="9" t="s">
        <v>58</v>
      </c>
      <c r="C49" s="57" t="str">
        <f>CONCATENATE(D49&amp;J$2,"_",$I$2&amp;"-5")</f>
        <v>39-UWSIF-Glut-2-0_5-5</v>
      </c>
      <c r="D49" s="41" t="s">
        <v>78</v>
      </c>
      <c r="E49" s="42"/>
      <c r="F49" s="14" t="s">
        <v>76</v>
      </c>
      <c r="G49" s="14" t="s">
        <v>76</v>
      </c>
      <c r="H49" s="14"/>
      <c r="J49" s="60"/>
      <c r="K49" s="61"/>
    </row>
    <row r="50" spans="1:11" ht="12.75" customHeight="1" thickBot="1" x14ac:dyDescent="0.3">
      <c r="A50" s="9">
        <v>49</v>
      </c>
      <c r="B50" s="9" t="s">
        <v>59</v>
      </c>
      <c r="C50" s="57" t="str">
        <f>CONCATENATE(D50&amp;J$2,"_",$I$2&amp;"-6")</f>
        <v>39-UWSIF-Glut-2-0_5-6</v>
      </c>
      <c r="D50" s="41" t="s">
        <v>78</v>
      </c>
      <c r="E50" s="42"/>
      <c r="F50" s="14" t="s">
        <v>76</v>
      </c>
      <c r="G50" s="14" t="s">
        <v>76</v>
      </c>
      <c r="H50" s="14"/>
      <c r="J50" s="38"/>
      <c r="K50" s="39"/>
    </row>
  </sheetData>
  <mergeCells count="1">
    <mergeCell ref="J40:K49"/>
  </mergeCells>
  <dataValidations count="2">
    <dataValidation type="list" allowBlank="1" showInputMessage="1" showErrorMessage="1" sqref="D2:D16 D45:D50" xr:uid="{B94401FD-F4FE-48DC-91A0-16CA39E46B36}">
      <formula1>$J$19:$J$33</formula1>
    </dataValidation>
    <dataValidation type="list" allowBlank="1" showInputMessage="1" showErrorMessage="1" sqref="F2:G50" xr:uid="{29A33AF6-F321-4927-A1E5-F3E655249E07}">
      <formula1>$L$19:$L$25</formula1>
    </dataValidation>
  </dataValidations>
  <printOptions horizontalCentered="1" verticalCentered="1"/>
  <pageMargins left="0.75" right="0.75" top="1" bottom="1" header="0.5" footer="0.5"/>
  <pageSetup scale="96" orientation="portrait" r:id="rId1"/>
  <headerFooter alignWithMargins="0"/>
  <ignoredErrors>
    <ignoredError sqref="C8:C5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0"/>
  <sheetViews>
    <sheetView zoomScaleNormal="100" workbookViewId="0">
      <selection activeCell="M8" sqref="M8"/>
    </sheetView>
  </sheetViews>
  <sheetFormatPr defaultColWidth="9.19921875" defaultRowHeight="12.75" customHeight="1" x14ac:dyDescent="0.25"/>
  <cols>
    <col min="1" max="1" width="4.3984375" style="1" customWidth="1"/>
    <col min="2" max="2" width="6.796875" style="1" customWidth="1"/>
    <col min="3" max="3" width="26.59765625" style="2" customWidth="1"/>
    <col min="4" max="4" width="23" style="1" customWidth="1"/>
    <col min="5" max="5" width="16.19921875" style="1" customWidth="1"/>
    <col min="6" max="7" width="23.796875" style="1" hidden="1" customWidth="1"/>
    <col min="8" max="8" width="20.3984375" style="1" customWidth="1"/>
    <col min="9" max="9" width="7.3984375" style="20" bestFit="1" customWidth="1"/>
    <col min="10" max="10" width="23.796875" style="20" customWidth="1"/>
    <col min="11" max="11" width="24.09765625" style="20" bestFit="1" customWidth="1"/>
    <col min="12" max="12" width="23.09765625" style="1" bestFit="1" customWidth="1"/>
    <col min="13" max="16384" width="9.19921875" style="1"/>
  </cols>
  <sheetData>
    <row r="1" spans="1:11" ht="12.75" customHeight="1" x14ac:dyDescent="0.25">
      <c r="A1" s="4" t="s">
        <v>0</v>
      </c>
      <c r="B1" s="5" t="s">
        <v>1</v>
      </c>
      <c r="C1" s="6" t="s">
        <v>2</v>
      </c>
      <c r="D1" s="7" t="s">
        <v>3</v>
      </c>
      <c r="E1" s="5" t="s">
        <v>4</v>
      </c>
      <c r="F1" s="7" t="s">
        <v>73</v>
      </c>
      <c r="G1" s="44" t="s">
        <v>88</v>
      </c>
      <c r="H1" s="8" t="s">
        <v>74</v>
      </c>
      <c r="I1" s="5" t="s">
        <v>5</v>
      </c>
      <c r="J1" s="5" t="s">
        <v>7</v>
      </c>
      <c r="K1" s="5" t="s">
        <v>6</v>
      </c>
    </row>
    <row r="2" spans="1:11" x14ac:dyDescent="0.25">
      <c r="A2" s="9">
        <v>1</v>
      </c>
      <c r="B2" s="9" t="s">
        <v>8</v>
      </c>
      <c r="C2" s="57" t="str">
        <f>CONCATENATE(D2&amp;J$2,"_",$I$2&amp;"-1")</f>
        <v>48-UWSIF-Glut-4-0_6-1</v>
      </c>
      <c r="D2" s="10" t="s">
        <v>75</v>
      </c>
      <c r="E2" s="11"/>
      <c r="F2" s="12" t="s">
        <v>76</v>
      </c>
      <c r="G2" s="43" t="s">
        <v>76</v>
      </c>
      <c r="H2" s="13"/>
      <c r="I2" s="17">
        <v>6</v>
      </c>
      <c r="J2" s="18">
        <f>'Tray 1'!J2</f>
        <v>0</v>
      </c>
      <c r="K2" s="18">
        <f>'Tray 1'!K2</f>
        <v>0</v>
      </c>
    </row>
    <row r="3" spans="1:11" x14ac:dyDescent="0.25">
      <c r="A3" s="9">
        <v>2</v>
      </c>
      <c r="B3" s="9" t="s">
        <v>9</v>
      </c>
      <c r="C3" s="57" t="str">
        <f>CONCATENATE(D3&amp;J$2,"_",$I$2&amp;"-2")</f>
        <v>48-UWSIF-Glut-4-0_6-2</v>
      </c>
      <c r="D3" s="10" t="s">
        <v>75</v>
      </c>
      <c r="E3" s="11"/>
      <c r="F3" s="14" t="s">
        <v>77</v>
      </c>
      <c r="G3" s="14" t="s">
        <v>77</v>
      </c>
      <c r="H3" s="14"/>
    </row>
    <row r="4" spans="1:11" ht="12.75" customHeight="1" x14ac:dyDescent="0.25">
      <c r="A4" s="9">
        <v>3</v>
      </c>
      <c r="B4" s="9" t="s">
        <v>10</v>
      </c>
      <c r="C4" s="57" t="str">
        <f>CONCATENATE(D4&amp;J$2,"_",$I$2&amp;"-3")</f>
        <v>48-UWSIF-Glut-4-0_6-3</v>
      </c>
      <c r="D4" s="10" t="s">
        <v>75</v>
      </c>
      <c r="E4" s="11"/>
      <c r="F4" s="14" t="s">
        <v>77</v>
      </c>
      <c r="G4" s="14" t="s">
        <v>77</v>
      </c>
      <c r="H4" s="14"/>
      <c r="J4" s="21" t="s">
        <v>87</v>
      </c>
      <c r="K4" s="22"/>
    </row>
    <row r="5" spans="1:11" x14ac:dyDescent="0.25">
      <c r="A5" s="9">
        <v>4</v>
      </c>
      <c r="B5" s="9" t="s">
        <v>11</v>
      </c>
      <c r="C5" s="57" t="str">
        <f>CONCATENATE(D5&amp;J$2,"_",$I$2&amp;"-4")</f>
        <v>48-UWSIF-Glut-4-0_6-4</v>
      </c>
      <c r="D5" s="10" t="s">
        <v>75</v>
      </c>
      <c r="E5" s="11"/>
      <c r="F5" s="14" t="s">
        <v>77</v>
      </c>
      <c r="G5" s="14" t="s">
        <v>77</v>
      </c>
      <c r="H5" s="14"/>
      <c r="J5" s="23" t="s">
        <v>82</v>
      </c>
      <c r="K5" s="24"/>
    </row>
    <row r="6" spans="1:11" ht="12.75" customHeight="1" x14ac:dyDescent="0.25">
      <c r="A6" s="9">
        <v>5</v>
      </c>
      <c r="B6" s="9" t="s">
        <v>12</v>
      </c>
      <c r="C6" s="57" t="str">
        <f>CONCATENATE(D6&amp;J$2,"_",$I$2&amp;"-5")</f>
        <v>48-UWSIF-Glut-4-0_6-5</v>
      </c>
      <c r="D6" s="10" t="s">
        <v>75</v>
      </c>
      <c r="E6" s="11"/>
      <c r="F6" s="14" t="s">
        <v>77</v>
      </c>
      <c r="G6" s="14" t="s">
        <v>77</v>
      </c>
      <c r="H6" s="14"/>
      <c r="J6" s="25" t="s">
        <v>83</v>
      </c>
      <c r="K6" s="26"/>
    </row>
    <row r="7" spans="1:11" ht="12.75" customHeight="1" x14ac:dyDescent="0.25">
      <c r="A7" s="9">
        <v>6</v>
      </c>
      <c r="B7" s="9" t="s">
        <v>13</v>
      </c>
      <c r="C7" s="57" t="str">
        <f>CONCATENATE(D7&amp;J$2,"_",$I$2&amp;"-1")</f>
        <v>39-UWSIF-Glut-2-0_6-1</v>
      </c>
      <c r="D7" s="10" t="s">
        <v>78</v>
      </c>
      <c r="E7" s="11"/>
      <c r="F7" s="14" t="s">
        <v>77</v>
      </c>
      <c r="G7" s="14" t="s">
        <v>90</v>
      </c>
      <c r="H7" s="14"/>
      <c r="J7" s="27" t="s">
        <v>14</v>
      </c>
      <c r="K7" s="28"/>
    </row>
    <row r="8" spans="1:11" ht="12.75" customHeight="1" x14ac:dyDescent="0.25">
      <c r="A8" s="9">
        <v>7</v>
      </c>
      <c r="B8" s="9" t="s">
        <v>15</v>
      </c>
      <c r="C8" s="57" t="str">
        <f>CONCATENATE(D8&amp;J$2,"_",$I$2&amp;"-2")</f>
        <v>39-UWSIF-Glut-2-0_6-2</v>
      </c>
      <c r="D8" s="10" t="s">
        <v>78</v>
      </c>
      <c r="E8" s="11"/>
      <c r="F8" s="14" t="s">
        <v>77</v>
      </c>
      <c r="G8" s="14" t="s">
        <v>90</v>
      </c>
      <c r="H8" s="14"/>
      <c r="J8" s="29" t="s">
        <v>16</v>
      </c>
      <c r="K8" s="30"/>
    </row>
    <row r="9" spans="1:11" ht="12.75" customHeight="1" x14ac:dyDescent="0.25">
      <c r="A9" s="9">
        <v>8</v>
      </c>
      <c r="B9" s="9" t="s">
        <v>17</v>
      </c>
      <c r="C9" s="57" t="str">
        <f>CONCATENATE(D9&amp;J$2,"_",$I$2&amp;"-1")</f>
        <v>47-UWSIF-Alfalfa2-0_6-1</v>
      </c>
      <c r="D9" s="10" t="s">
        <v>72</v>
      </c>
      <c r="E9" s="11"/>
      <c r="F9" s="14" t="s">
        <v>80</v>
      </c>
      <c r="G9" s="14" t="s">
        <v>90</v>
      </c>
      <c r="H9" s="14"/>
      <c r="J9" s="31" t="s">
        <v>18</v>
      </c>
      <c r="K9" s="32"/>
    </row>
    <row r="10" spans="1:11" ht="12.75" customHeight="1" x14ac:dyDescent="0.25">
      <c r="A10" s="9">
        <v>9</v>
      </c>
      <c r="B10" s="9" t="s">
        <v>19</v>
      </c>
      <c r="C10" s="57" t="str">
        <f>CONCATENATE(D10&amp;J$2,"_",$I$2&amp;"-2")</f>
        <v>47-UWSIF-Alfalfa2-0_6-2</v>
      </c>
      <c r="D10" s="10" t="s">
        <v>72</v>
      </c>
      <c r="E10" s="11"/>
      <c r="F10" s="14" t="s">
        <v>80</v>
      </c>
      <c r="G10" s="14" t="s">
        <v>90</v>
      </c>
      <c r="H10" s="14"/>
      <c r="J10" s="33"/>
      <c r="K10" s="34"/>
    </row>
    <row r="11" spans="1:11" ht="12.75" customHeight="1" x14ac:dyDescent="0.25">
      <c r="A11" s="9">
        <v>10</v>
      </c>
      <c r="B11" s="9" t="s">
        <v>20</v>
      </c>
      <c r="C11" s="57" t="str">
        <f>CONCATENATE(D11&amp;J$2,"_",$I$2&amp;"-1")</f>
        <v>62-UWSIF-EnrichedUrea-0_6-1</v>
      </c>
      <c r="D11" s="10" t="s">
        <v>92</v>
      </c>
      <c r="E11" s="11"/>
      <c r="F11" s="14" t="s">
        <v>79</v>
      </c>
      <c r="G11" s="14" t="s">
        <v>80</v>
      </c>
      <c r="H11" s="14"/>
      <c r="J11" s="33"/>
      <c r="K11" s="34"/>
    </row>
    <row r="12" spans="1:11" ht="12.75" customHeight="1" x14ac:dyDescent="0.25">
      <c r="A12" s="9">
        <v>11</v>
      </c>
      <c r="B12" s="9" t="s">
        <v>21</v>
      </c>
      <c r="C12" s="57" t="str">
        <f>CONCATENATE(D12&amp;J$2,"_",$I$2&amp;"-2")</f>
        <v>62-UWSIF-EnrichedUrea-0_6-2</v>
      </c>
      <c r="D12" s="10" t="s">
        <v>92</v>
      </c>
      <c r="E12" s="11"/>
      <c r="F12" s="14" t="s">
        <v>79</v>
      </c>
      <c r="G12" s="14" t="s">
        <v>80</v>
      </c>
      <c r="H12" s="14"/>
      <c r="J12" s="33"/>
      <c r="K12" s="34"/>
    </row>
    <row r="13" spans="1:11" ht="12.75" customHeight="1" x14ac:dyDescent="0.25">
      <c r="A13" s="9">
        <v>12</v>
      </c>
      <c r="B13" s="9" t="s">
        <v>22</v>
      </c>
      <c r="C13" s="57" t="str">
        <f>CONCATENATE(D13&amp;J$2,"_",$I$2&amp;"-1")</f>
        <v>63-UWSIF-EnrichedUrea-0_6-1</v>
      </c>
      <c r="D13" s="41" t="s">
        <v>93</v>
      </c>
      <c r="E13" s="42"/>
      <c r="F13" s="14" t="s">
        <v>79</v>
      </c>
      <c r="G13" s="14" t="s">
        <v>79</v>
      </c>
      <c r="H13" s="14"/>
      <c r="J13" s="33"/>
      <c r="K13" s="34"/>
    </row>
    <row r="14" spans="1:11" ht="12.75" customHeight="1" x14ac:dyDescent="0.25">
      <c r="A14" s="9">
        <v>13</v>
      </c>
      <c r="B14" s="9" t="s">
        <v>23</v>
      </c>
      <c r="C14" s="57" t="str">
        <f>CONCATENATE(D14&amp;J$2,"_",$I$2&amp;"-2")</f>
        <v>63-UWSIF-EnrichedUrea-0_6-2</v>
      </c>
      <c r="D14" s="41" t="s">
        <v>93</v>
      </c>
      <c r="E14" s="42"/>
      <c r="F14" s="14" t="s">
        <v>79</v>
      </c>
      <c r="G14" s="14" t="s">
        <v>79</v>
      </c>
      <c r="H14" s="14"/>
      <c r="J14" s="33"/>
      <c r="K14" s="34"/>
    </row>
    <row r="15" spans="1:11" ht="12.75" customHeight="1" x14ac:dyDescent="0.25">
      <c r="A15" s="9">
        <v>14</v>
      </c>
      <c r="B15" s="9" t="s">
        <v>24</v>
      </c>
      <c r="C15" s="57" t="str">
        <f>CONCATENATE(D15&amp;J$2,"_",$I$2&amp;"-3")</f>
        <v>39-UWSIF-Glut-2-0_6-3</v>
      </c>
      <c r="D15" s="41" t="s">
        <v>78</v>
      </c>
      <c r="E15" s="42"/>
      <c r="F15" s="14" t="s">
        <v>76</v>
      </c>
      <c r="G15" s="14" t="s">
        <v>76</v>
      </c>
      <c r="H15" s="14"/>
      <c r="J15" s="33"/>
      <c r="K15" s="34"/>
    </row>
    <row r="16" spans="1:11" ht="12.75" customHeight="1" x14ac:dyDescent="0.25">
      <c r="A16" s="9">
        <v>15</v>
      </c>
      <c r="B16" s="9" t="s">
        <v>25</v>
      </c>
      <c r="C16" s="57" t="str">
        <f>CONCATENATE(D16&amp;J$2,"_",$I$2&amp;"-4")</f>
        <v>39-UWSIF-Glut-2-0_6-4</v>
      </c>
      <c r="D16" s="41" t="s">
        <v>78</v>
      </c>
      <c r="E16" s="42"/>
      <c r="F16" s="14" t="s">
        <v>76</v>
      </c>
      <c r="G16" s="14" t="s">
        <v>76</v>
      </c>
      <c r="H16" s="14"/>
      <c r="J16" s="35"/>
      <c r="K16" s="36"/>
    </row>
    <row r="17" spans="1:12" ht="12.75" customHeight="1" thickBot="1" x14ac:dyDescent="0.3">
      <c r="A17" s="9">
        <v>16</v>
      </c>
      <c r="B17" s="9" t="s">
        <v>26</v>
      </c>
      <c r="C17" s="3" t="str">
        <f>_xlfn.CONCAT($J$2,"_", $I$2, "-"&amp;((ROW()-16+136)))</f>
        <v>0_6-137</v>
      </c>
      <c r="D17" s="15"/>
      <c r="E17" s="15"/>
      <c r="F17" s="14" t="s">
        <v>81</v>
      </c>
      <c r="G17" s="14"/>
      <c r="H17" s="16"/>
      <c r="J17" s="40"/>
      <c r="K17" s="40"/>
    </row>
    <row r="18" spans="1:12" ht="12.75" customHeight="1" thickBot="1" x14ac:dyDescent="0.3">
      <c r="A18" s="9">
        <v>17</v>
      </c>
      <c r="B18" s="9" t="s">
        <v>27</v>
      </c>
      <c r="C18" s="3" t="str">
        <f t="shared" ref="C18:C44" si="0">_xlfn.CONCAT($J$2,"_", $I$2, "-"&amp;((ROW()-16+136)))</f>
        <v>0_6-138</v>
      </c>
      <c r="D18" s="15"/>
      <c r="E18" s="15"/>
      <c r="F18" s="14" t="s">
        <v>81</v>
      </c>
      <c r="G18" s="14"/>
      <c r="H18" s="16"/>
      <c r="J18" s="45" t="s">
        <v>89</v>
      </c>
      <c r="K18" s="46" t="s">
        <v>60</v>
      </c>
      <c r="L18" s="47" t="s">
        <v>97</v>
      </c>
    </row>
    <row r="19" spans="1:12" ht="12.75" customHeight="1" x14ac:dyDescent="0.25">
      <c r="A19" s="9">
        <v>18</v>
      </c>
      <c r="B19" s="9" t="s">
        <v>28</v>
      </c>
      <c r="C19" s="3" t="str">
        <f t="shared" si="0"/>
        <v>0_6-139</v>
      </c>
      <c r="D19" s="15"/>
      <c r="E19" s="15"/>
      <c r="F19" s="14" t="s">
        <v>81</v>
      </c>
      <c r="G19" s="14"/>
      <c r="H19" s="16"/>
      <c r="J19" s="37" t="s">
        <v>66</v>
      </c>
      <c r="K19" s="1"/>
      <c r="L19" s="48" t="s">
        <v>76</v>
      </c>
    </row>
    <row r="20" spans="1:12" ht="12.75" customHeight="1" x14ac:dyDescent="0.25">
      <c r="A20" s="9">
        <v>19</v>
      </c>
      <c r="B20" s="9" t="s">
        <v>29</v>
      </c>
      <c r="C20" s="3" t="str">
        <f t="shared" si="0"/>
        <v>0_6-140</v>
      </c>
      <c r="D20" s="15"/>
      <c r="E20" s="15"/>
      <c r="F20" s="14" t="s">
        <v>81</v>
      </c>
      <c r="G20" s="14"/>
      <c r="H20" s="16"/>
      <c r="J20" s="37" t="s">
        <v>67</v>
      </c>
      <c r="K20" s="1"/>
      <c r="L20" s="37" t="s">
        <v>79</v>
      </c>
    </row>
    <row r="21" spans="1:12" ht="12.75" customHeight="1" x14ac:dyDescent="0.25">
      <c r="A21" s="9">
        <v>20</v>
      </c>
      <c r="B21" s="9" t="s">
        <v>30</v>
      </c>
      <c r="C21" s="3" t="str">
        <f t="shared" si="0"/>
        <v>0_6-141</v>
      </c>
      <c r="D21" s="15"/>
      <c r="E21" s="15"/>
      <c r="F21" s="14" t="s">
        <v>81</v>
      </c>
      <c r="G21" s="14"/>
      <c r="H21" s="16"/>
      <c r="J21" s="37" t="s">
        <v>68</v>
      </c>
      <c r="K21" s="1"/>
      <c r="L21" s="37" t="s">
        <v>84</v>
      </c>
    </row>
    <row r="22" spans="1:12" ht="12.75" customHeight="1" x14ac:dyDescent="0.25">
      <c r="A22" s="9">
        <v>21</v>
      </c>
      <c r="B22" s="9" t="s">
        <v>31</v>
      </c>
      <c r="C22" s="3" t="str">
        <f t="shared" si="0"/>
        <v>0_6-142</v>
      </c>
      <c r="D22" s="15"/>
      <c r="E22" s="15"/>
      <c r="F22" s="14" t="s">
        <v>81</v>
      </c>
      <c r="G22" s="14"/>
      <c r="H22" s="16"/>
      <c r="J22" s="37" t="s">
        <v>71</v>
      </c>
      <c r="K22" s="1"/>
      <c r="L22" s="37" t="s">
        <v>77</v>
      </c>
    </row>
    <row r="23" spans="1:12" ht="12.75" customHeight="1" x14ac:dyDescent="0.25">
      <c r="A23" s="9">
        <v>22</v>
      </c>
      <c r="B23" s="9" t="s">
        <v>32</v>
      </c>
      <c r="C23" s="3" t="str">
        <f t="shared" si="0"/>
        <v>0_6-143</v>
      </c>
      <c r="D23" s="15"/>
      <c r="E23" s="15"/>
      <c r="F23" s="14" t="s">
        <v>81</v>
      </c>
      <c r="G23" s="14"/>
      <c r="H23" s="16"/>
      <c r="J23" s="37" t="s">
        <v>70</v>
      </c>
      <c r="K23" s="1"/>
      <c r="L23" s="37" t="s">
        <v>80</v>
      </c>
    </row>
    <row r="24" spans="1:12" ht="12.75" customHeight="1" x14ac:dyDescent="0.25">
      <c r="A24" s="9">
        <v>23</v>
      </c>
      <c r="B24" s="9" t="s">
        <v>33</v>
      </c>
      <c r="C24" s="3" t="str">
        <f t="shared" si="0"/>
        <v>0_6-144</v>
      </c>
      <c r="D24" s="15"/>
      <c r="E24" s="15"/>
      <c r="F24" s="14" t="s">
        <v>81</v>
      </c>
      <c r="G24" s="14"/>
      <c r="H24" s="16"/>
      <c r="J24" s="37" t="s">
        <v>69</v>
      </c>
      <c r="K24" s="1"/>
      <c r="L24" s="37" t="s">
        <v>81</v>
      </c>
    </row>
    <row r="25" spans="1:12" ht="12.75" customHeight="1" thickBot="1" x14ac:dyDescent="0.3">
      <c r="A25" s="9">
        <v>24</v>
      </c>
      <c r="B25" s="9" t="s">
        <v>34</v>
      </c>
      <c r="C25" s="3" t="str">
        <f t="shared" si="0"/>
        <v>0_6-145</v>
      </c>
      <c r="D25" s="15"/>
      <c r="E25" s="15"/>
      <c r="F25" s="14" t="s">
        <v>81</v>
      </c>
      <c r="G25" s="14"/>
      <c r="H25" s="16"/>
      <c r="J25" s="37" t="s">
        <v>78</v>
      </c>
      <c r="K25" s="1"/>
      <c r="L25" s="49" t="s">
        <v>90</v>
      </c>
    </row>
    <row r="26" spans="1:12" ht="12.75" customHeight="1" x14ac:dyDescent="0.25">
      <c r="A26" s="9">
        <v>25</v>
      </c>
      <c r="B26" s="9" t="s">
        <v>35</v>
      </c>
      <c r="C26" s="3" t="str">
        <f t="shared" si="0"/>
        <v>0_6-146</v>
      </c>
      <c r="D26" s="15"/>
      <c r="E26" s="15"/>
      <c r="F26" s="14" t="s">
        <v>81</v>
      </c>
      <c r="G26" s="14"/>
      <c r="H26" s="16"/>
      <c r="J26" s="37" t="s">
        <v>85</v>
      </c>
      <c r="K26" s="1"/>
      <c r="L26" s="50"/>
    </row>
    <row r="27" spans="1:12" ht="12.75" customHeight="1" x14ac:dyDescent="0.25">
      <c r="A27" s="9">
        <v>26</v>
      </c>
      <c r="B27" s="9" t="s">
        <v>36</v>
      </c>
      <c r="C27" s="3" t="str">
        <f t="shared" si="0"/>
        <v>0_6-147</v>
      </c>
      <c r="D27" s="15"/>
      <c r="E27" s="15"/>
      <c r="F27" s="14" t="s">
        <v>81</v>
      </c>
      <c r="G27" s="14"/>
      <c r="H27" s="16"/>
      <c r="J27" s="37" t="s">
        <v>72</v>
      </c>
      <c r="K27" s="1"/>
      <c r="L27" s="50"/>
    </row>
    <row r="28" spans="1:12" ht="12.75" customHeight="1" thickBot="1" x14ac:dyDescent="0.3">
      <c r="A28" s="9">
        <v>27</v>
      </c>
      <c r="B28" s="9" t="s">
        <v>37</v>
      </c>
      <c r="C28" s="3" t="str">
        <f t="shared" si="0"/>
        <v>0_6-148</v>
      </c>
      <c r="D28" s="15"/>
      <c r="E28" s="15"/>
      <c r="F28" s="14" t="s">
        <v>81</v>
      </c>
      <c r="G28" s="14"/>
      <c r="H28" s="16"/>
      <c r="J28" s="37" t="s">
        <v>75</v>
      </c>
      <c r="K28" s="1"/>
      <c r="L28" s="50"/>
    </row>
    <row r="29" spans="1:12" ht="12.75" customHeight="1" x14ac:dyDescent="0.25">
      <c r="A29" s="9">
        <v>28</v>
      </c>
      <c r="B29" s="9" t="s">
        <v>38</v>
      </c>
      <c r="C29" s="3" t="str">
        <f t="shared" si="0"/>
        <v>0_6-149</v>
      </c>
      <c r="D29" s="15"/>
      <c r="E29" s="15"/>
      <c r="F29" s="14" t="s">
        <v>81</v>
      </c>
      <c r="G29" s="14"/>
      <c r="H29" s="16"/>
      <c r="J29" s="51" t="s">
        <v>91</v>
      </c>
      <c r="K29" s="52" t="s">
        <v>61</v>
      </c>
      <c r="L29" s="50"/>
    </row>
    <row r="30" spans="1:12" ht="12.75" customHeight="1" x14ac:dyDescent="0.25">
      <c r="A30" s="9">
        <v>29</v>
      </c>
      <c r="B30" s="9" t="s">
        <v>39</v>
      </c>
      <c r="C30" s="3" t="str">
        <f t="shared" si="0"/>
        <v>0_6-150</v>
      </c>
      <c r="D30" s="15"/>
      <c r="E30" s="15"/>
      <c r="F30" s="14" t="s">
        <v>81</v>
      </c>
      <c r="G30" s="14"/>
      <c r="H30" s="16"/>
      <c r="J30" s="51" t="s">
        <v>92</v>
      </c>
      <c r="K30" s="53" t="s">
        <v>62</v>
      </c>
    </row>
    <row r="31" spans="1:12" ht="12.75" customHeight="1" x14ac:dyDescent="0.25">
      <c r="A31" s="9">
        <v>30</v>
      </c>
      <c r="B31" s="9" t="s">
        <v>40</v>
      </c>
      <c r="C31" s="3" t="str">
        <f t="shared" si="0"/>
        <v>0_6-151</v>
      </c>
      <c r="D31" s="15"/>
      <c r="E31" s="15"/>
      <c r="F31" s="14" t="s">
        <v>81</v>
      </c>
      <c r="G31" s="14"/>
      <c r="H31" s="16"/>
      <c r="J31" s="51" t="s">
        <v>93</v>
      </c>
      <c r="K31" s="53" t="s">
        <v>63</v>
      </c>
    </row>
    <row r="32" spans="1:12" ht="12.75" customHeight="1" x14ac:dyDescent="0.25">
      <c r="A32" s="9">
        <v>31</v>
      </c>
      <c r="B32" s="9" t="s">
        <v>41</v>
      </c>
      <c r="C32" s="3" t="str">
        <f t="shared" si="0"/>
        <v>0_6-152</v>
      </c>
      <c r="D32" s="15"/>
      <c r="E32" s="15"/>
      <c r="F32" s="14" t="s">
        <v>81</v>
      </c>
      <c r="G32" s="14"/>
      <c r="H32" s="16"/>
      <c r="J32" s="51" t="s">
        <v>94</v>
      </c>
      <c r="K32" s="53" t="s">
        <v>64</v>
      </c>
    </row>
    <row r="33" spans="1:11" ht="12.75" customHeight="1" thickBot="1" x14ac:dyDescent="0.3">
      <c r="A33" s="9">
        <v>32</v>
      </c>
      <c r="B33" s="9" t="s">
        <v>42</v>
      </c>
      <c r="C33" s="3" t="str">
        <f t="shared" si="0"/>
        <v>0_6-153</v>
      </c>
      <c r="D33" s="15"/>
      <c r="E33" s="15"/>
      <c r="F33" s="14" t="s">
        <v>81</v>
      </c>
      <c r="G33" s="14"/>
      <c r="H33" s="16"/>
      <c r="J33" s="54" t="s">
        <v>95</v>
      </c>
      <c r="K33" s="55" t="s">
        <v>65</v>
      </c>
    </row>
    <row r="34" spans="1:11" ht="12.75" customHeight="1" x14ac:dyDescent="0.25">
      <c r="A34" s="9">
        <v>33</v>
      </c>
      <c r="B34" s="9" t="s">
        <v>43</v>
      </c>
      <c r="C34" s="3" t="str">
        <f t="shared" si="0"/>
        <v>0_6-154</v>
      </c>
      <c r="D34" s="15"/>
      <c r="E34" s="15"/>
      <c r="F34" s="14" t="s">
        <v>81</v>
      </c>
      <c r="G34" s="14"/>
      <c r="H34" s="16"/>
    </row>
    <row r="35" spans="1:11" ht="12.75" customHeight="1" x14ac:dyDescent="0.25">
      <c r="A35" s="9">
        <v>34</v>
      </c>
      <c r="B35" s="9" t="s">
        <v>44</v>
      </c>
      <c r="C35" s="3" t="str">
        <f t="shared" si="0"/>
        <v>0_6-155</v>
      </c>
      <c r="D35" s="15"/>
      <c r="E35" s="15"/>
      <c r="F35" s="14" t="s">
        <v>81</v>
      </c>
      <c r="G35" s="14"/>
      <c r="H35" s="16"/>
    </row>
    <row r="36" spans="1:11" ht="12.75" customHeight="1" x14ac:dyDescent="0.25">
      <c r="A36" s="9">
        <v>35</v>
      </c>
      <c r="B36" s="9" t="s">
        <v>45</v>
      </c>
      <c r="C36" s="3" t="str">
        <f t="shared" si="0"/>
        <v>0_6-156</v>
      </c>
      <c r="D36" s="15"/>
      <c r="E36" s="15"/>
      <c r="F36" s="14" t="s">
        <v>81</v>
      </c>
      <c r="G36" s="14"/>
      <c r="H36" s="16"/>
    </row>
    <row r="37" spans="1:11" ht="12.75" customHeight="1" x14ac:dyDescent="0.25">
      <c r="A37" s="9">
        <v>36</v>
      </c>
      <c r="B37" s="9" t="s">
        <v>46</v>
      </c>
      <c r="C37" s="3" t="str">
        <f t="shared" si="0"/>
        <v>0_6-157</v>
      </c>
      <c r="D37" s="15"/>
      <c r="E37" s="15"/>
      <c r="F37" s="14" t="s">
        <v>81</v>
      </c>
      <c r="G37" s="14"/>
      <c r="H37" s="16"/>
    </row>
    <row r="38" spans="1:11" ht="12.75" customHeight="1" x14ac:dyDescent="0.25">
      <c r="A38" s="9">
        <v>37</v>
      </c>
      <c r="B38" s="9" t="s">
        <v>47</v>
      </c>
      <c r="C38" s="3" t="str">
        <f t="shared" si="0"/>
        <v>0_6-158</v>
      </c>
      <c r="D38" s="15"/>
      <c r="E38" s="15"/>
      <c r="F38" s="14" t="s">
        <v>81</v>
      </c>
      <c r="G38" s="14"/>
      <c r="H38" s="16"/>
    </row>
    <row r="39" spans="1:11" ht="12.75" customHeight="1" thickBot="1" x14ac:dyDescent="0.3">
      <c r="A39" s="9">
        <v>38</v>
      </c>
      <c r="B39" s="9" t="s">
        <v>48</v>
      </c>
      <c r="C39" s="3" t="str">
        <f t="shared" si="0"/>
        <v>0_6-159</v>
      </c>
      <c r="D39" s="15"/>
      <c r="E39" s="15"/>
      <c r="F39" s="14" t="s">
        <v>81</v>
      </c>
      <c r="G39" s="14"/>
      <c r="H39" s="16"/>
    </row>
    <row r="40" spans="1:11" ht="12.75" customHeight="1" x14ac:dyDescent="0.25">
      <c r="A40" s="9">
        <v>39</v>
      </c>
      <c r="B40" s="9" t="s">
        <v>49</v>
      </c>
      <c r="C40" s="3" t="str">
        <f t="shared" si="0"/>
        <v>0_6-160</v>
      </c>
      <c r="D40" s="15"/>
      <c r="E40" s="15"/>
      <c r="F40" s="14" t="s">
        <v>81</v>
      </c>
      <c r="G40" s="14"/>
      <c r="H40" s="16"/>
      <c r="J40" s="58" t="s">
        <v>86</v>
      </c>
      <c r="K40" s="59"/>
    </row>
    <row r="41" spans="1:11" ht="12.75" customHeight="1" x14ac:dyDescent="0.25">
      <c r="A41" s="9">
        <v>40</v>
      </c>
      <c r="B41" s="9" t="s">
        <v>50</v>
      </c>
      <c r="C41" s="3" t="str">
        <f t="shared" si="0"/>
        <v>0_6-161</v>
      </c>
      <c r="D41" s="15"/>
      <c r="E41" s="15"/>
      <c r="F41" s="14" t="s">
        <v>81</v>
      </c>
      <c r="G41" s="14"/>
      <c r="H41" s="16"/>
      <c r="J41" s="60"/>
      <c r="K41" s="61"/>
    </row>
    <row r="42" spans="1:11" ht="12.75" customHeight="1" x14ac:dyDescent="0.25">
      <c r="A42" s="9">
        <v>41</v>
      </c>
      <c r="B42" s="9" t="s">
        <v>51</v>
      </c>
      <c r="C42" s="3" t="str">
        <f t="shared" si="0"/>
        <v>0_6-162</v>
      </c>
      <c r="D42" s="15"/>
      <c r="E42" s="15"/>
      <c r="F42" s="14" t="s">
        <v>81</v>
      </c>
      <c r="G42" s="14"/>
      <c r="H42" s="16"/>
      <c r="J42" s="60"/>
      <c r="K42" s="61"/>
    </row>
    <row r="43" spans="1:11" ht="12.75" customHeight="1" x14ac:dyDescent="0.25">
      <c r="A43" s="9">
        <v>42</v>
      </c>
      <c r="B43" s="9" t="s">
        <v>52</v>
      </c>
      <c r="C43" s="3" t="str">
        <f t="shared" si="0"/>
        <v>0_6-163</v>
      </c>
      <c r="D43" s="15"/>
      <c r="E43" s="15"/>
      <c r="F43" s="14" t="s">
        <v>81</v>
      </c>
      <c r="G43" s="14"/>
      <c r="H43" s="16"/>
      <c r="J43" s="60"/>
      <c r="K43" s="61"/>
    </row>
    <row r="44" spans="1:11" ht="12.75" customHeight="1" x14ac:dyDescent="0.25">
      <c r="A44" s="9">
        <v>43</v>
      </c>
      <c r="B44" s="9" t="s">
        <v>53</v>
      </c>
      <c r="C44" s="3" t="str">
        <f t="shared" si="0"/>
        <v>0_6-164</v>
      </c>
      <c r="D44" s="15"/>
      <c r="E44" s="15"/>
      <c r="F44" s="14" t="s">
        <v>81</v>
      </c>
      <c r="G44" s="14"/>
      <c r="H44" s="16"/>
      <c r="J44" s="60"/>
      <c r="K44" s="61"/>
    </row>
    <row r="45" spans="1:11" ht="12.75" customHeight="1" x14ac:dyDescent="0.25">
      <c r="A45" s="9">
        <v>44</v>
      </c>
      <c r="B45" s="9" t="s">
        <v>54</v>
      </c>
      <c r="C45" s="57" t="str">
        <f>CONCATENATE(D45&amp;J$2,"_",$I$2&amp;"-3")</f>
        <v>62-UWSIF-EnrichedUrea-0_6-3</v>
      </c>
      <c r="D45" s="10" t="s">
        <v>92</v>
      </c>
      <c r="E45" s="11"/>
      <c r="F45" s="14" t="s">
        <v>90</v>
      </c>
      <c r="G45" s="14" t="s">
        <v>80</v>
      </c>
      <c r="H45" s="14"/>
      <c r="J45" s="60"/>
      <c r="K45" s="61"/>
    </row>
    <row r="46" spans="1:11" ht="12.75" customHeight="1" x14ac:dyDescent="0.25">
      <c r="A46" s="9">
        <v>45</v>
      </c>
      <c r="B46" s="9" t="s">
        <v>55</v>
      </c>
      <c r="C46" s="57" t="str">
        <f>CONCATENATE(D46&amp;J$2,"_",$I$2&amp;"-4")</f>
        <v>62-UWSIF-EnrichedUrea-0_6-4</v>
      </c>
      <c r="D46" s="10" t="s">
        <v>92</v>
      </c>
      <c r="E46" s="11"/>
      <c r="F46" s="14" t="s">
        <v>90</v>
      </c>
      <c r="G46" s="14" t="s">
        <v>80</v>
      </c>
      <c r="H46" s="14"/>
      <c r="J46" s="60"/>
      <c r="K46" s="61"/>
    </row>
    <row r="47" spans="1:11" ht="12.75" customHeight="1" x14ac:dyDescent="0.25">
      <c r="A47" s="9">
        <v>46</v>
      </c>
      <c r="B47" s="9" t="s">
        <v>56</v>
      </c>
      <c r="C47" s="57" t="str">
        <f>CONCATENATE(D47&amp;J$2,"_",$I$2&amp;"-3")</f>
        <v>63-UWSIF-EnrichedUrea-0_6-3</v>
      </c>
      <c r="D47" s="41" t="s">
        <v>93</v>
      </c>
      <c r="E47" s="42"/>
      <c r="F47" s="14" t="s">
        <v>90</v>
      </c>
      <c r="G47" s="14" t="s">
        <v>79</v>
      </c>
      <c r="H47" s="14"/>
      <c r="J47" s="60"/>
      <c r="K47" s="61"/>
    </row>
    <row r="48" spans="1:11" ht="12.75" customHeight="1" x14ac:dyDescent="0.25">
      <c r="A48" s="9">
        <v>47</v>
      </c>
      <c r="B48" s="9" t="s">
        <v>57</v>
      </c>
      <c r="C48" s="57" t="str">
        <f>CONCATENATE(D48&amp;J$2,"_",$I$2&amp;"-4")</f>
        <v>63-UWSIF-EnrichedUrea-0_6-4</v>
      </c>
      <c r="D48" s="41" t="s">
        <v>93</v>
      </c>
      <c r="E48" s="42"/>
      <c r="F48" s="14" t="s">
        <v>90</v>
      </c>
      <c r="G48" s="14" t="s">
        <v>79</v>
      </c>
      <c r="H48" s="14"/>
      <c r="J48" s="60"/>
      <c r="K48" s="61"/>
    </row>
    <row r="49" spans="1:11" ht="12.75" customHeight="1" x14ac:dyDescent="0.25">
      <c r="A49" s="9">
        <v>48</v>
      </c>
      <c r="B49" s="9" t="s">
        <v>58</v>
      </c>
      <c r="C49" s="57" t="str">
        <f>CONCATENATE(D49&amp;J$2,"_",$I$2&amp;"-5")</f>
        <v>39-UWSIF-Glut-2-0_6-5</v>
      </c>
      <c r="D49" s="41" t="s">
        <v>78</v>
      </c>
      <c r="E49" s="42"/>
      <c r="F49" s="14" t="s">
        <v>76</v>
      </c>
      <c r="G49" s="14" t="s">
        <v>76</v>
      </c>
      <c r="H49" s="14"/>
      <c r="J49" s="60"/>
      <c r="K49" s="61"/>
    </row>
    <row r="50" spans="1:11" ht="12.75" customHeight="1" thickBot="1" x14ac:dyDescent="0.3">
      <c r="A50" s="9">
        <v>49</v>
      </c>
      <c r="B50" s="9" t="s">
        <v>59</v>
      </c>
      <c r="C50" s="57" t="str">
        <f>CONCATENATE(D50&amp;J$2,"_",$I$2&amp;"-6")</f>
        <v>39-UWSIF-Glut-2-0_6-6</v>
      </c>
      <c r="D50" s="41" t="s">
        <v>78</v>
      </c>
      <c r="E50" s="42"/>
      <c r="F50" s="14" t="s">
        <v>76</v>
      </c>
      <c r="G50" s="14" t="s">
        <v>76</v>
      </c>
      <c r="H50" s="14"/>
      <c r="J50" s="38"/>
      <c r="K50" s="39"/>
    </row>
  </sheetData>
  <mergeCells count="1">
    <mergeCell ref="J40:K49"/>
  </mergeCells>
  <dataValidations count="2">
    <dataValidation type="list" allowBlank="1" showInputMessage="1" showErrorMessage="1" sqref="D2:D16 D45:D50" xr:uid="{0E9623DA-1790-4ED6-BD67-74E18C931E67}">
      <formula1>$J$19:$J$33</formula1>
    </dataValidation>
    <dataValidation type="list" allowBlank="1" showInputMessage="1" showErrorMessage="1" sqref="F2:G50" xr:uid="{4999E9B1-BC75-4291-B839-4C6387A612A2}">
      <formula1>$L$19:$L$25</formula1>
    </dataValidation>
  </dataValidations>
  <printOptions horizontalCentered="1" verticalCentered="1"/>
  <pageMargins left="0.75" right="0.75" top="1" bottom="1" header="0.5" footer="0.5"/>
  <pageSetup scale="96" orientation="portrait" r:id="rId1"/>
  <headerFooter alignWithMargins="0"/>
  <ignoredErrors>
    <ignoredError sqref="C8:C50"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0"/>
  <sheetViews>
    <sheetView zoomScaleNormal="100" workbookViewId="0">
      <selection activeCell="M8" sqref="M8"/>
    </sheetView>
  </sheetViews>
  <sheetFormatPr defaultColWidth="9.19921875" defaultRowHeight="12.75" customHeight="1" x14ac:dyDescent="0.25"/>
  <cols>
    <col min="1" max="1" width="4.3984375" style="1" customWidth="1"/>
    <col min="2" max="2" width="6.796875" style="1" customWidth="1"/>
    <col min="3" max="3" width="26.59765625" style="2" customWidth="1"/>
    <col min="4" max="4" width="23" style="1" customWidth="1"/>
    <col min="5" max="5" width="16.19921875" style="1" customWidth="1"/>
    <col min="6" max="7" width="23.796875" style="1" hidden="1" customWidth="1"/>
    <col min="8" max="8" width="20.3984375" style="1" customWidth="1"/>
    <col min="9" max="9" width="7.3984375" style="20" bestFit="1" customWidth="1"/>
    <col min="10" max="10" width="23.796875" style="20" customWidth="1"/>
    <col min="11" max="11" width="24.09765625" style="20" bestFit="1" customWidth="1"/>
    <col min="12" max="12" width="23.09765625" style="1" bestFit="1" customWidth="1"/>
    <col min="13" max="16384" width="9.19921875" style="1"/>
  </cols>
  <sheetData>
    <row r="1" spans="1:11" ht="12.75" customHeight="1" x14ac:dyDescent="0.25">
      <c r="A1" s="4" t="s">
        <v>0</v>
      </c>
      <c r="B1" s="5" t="s">
        <v>1</v>
      </c>
      <c r="C1" s="6" t="s">
        <v>2</v>
      </c>
      <c r="D1" s="7" t="s">
        <v>3</v>
      </c>
      <c r="E1" s="5" t="s">
        <v>4</v>
      </c>
      <c r="F1" s="7" t="s">
        <v>73</v>
      </c>
      <c r="G1" s="44" t="s">
        <v>88</v>
      </c>
      <c r="H1" s="8" t="s">
        <v>74</v>
      </c>
      <c r="I1" s="5" t="s">
        <v>5</v>
      </c>
      <c r="J1" s="5" t="s">
        <v>7</v>
      </c>
      <c r="K1" s="5" t="s">
        <v>6</v>
      </c>
    </row>
    <row r="2" spans="1:11" x14ac:dyDescent="0.25">
      <c r="A2" s="9">
        <v>1</v>
      </c>
      <c r="B2" s="9" t="s">
        <v>8</v>
      </c>
      <c r="C2" s="57" t="str">
        <f>CONCATENATE(D2&amp;J$2,"_",$I$2&amp;"-1")</f>
        <v>48-UWSIF-Glut-4-0_7-1</v>
      </c>
      <c r="D2" s="10" t="s">
        <v>75</v>
      </c>
      <c r="E2" s="11"/>
      <c r="F2" s="12" t="s">
        <v>76</v>
      </c>
      <c r="G2" s="43" t="s">
        <v>76</v>
      </c>
      <c r="H2" s="13"/>
      <c r="I2" s="17">
        <v>7</v>
      </c>
      <c r="J2" s="18">
        <f>'Tray 1'!J2</f>
        <v>0</v>
      </c>
      <c r="K2" s="18">
        <f>'Tray 1'!K2</f>
        <v>0</v>
      </c>
    </row>
    <row r="3" spans="1:11" x14ac:dyDescent="0.25">
      <c r="A3" s="9">
        <v>2</v>
      </c>
      <c r="B3" s="9" t="s">
        <v>9</v>
      </c>
      <c r="C3" s="57" t="str">
        <f>CONCATENATE(D3&amp;J$2,"_",$I$2&amp;"-2")</f>
        <v>48-UWSIF-Glut-4-0_7-2</v>
      </c>
      <c r="D3" s="10" t="s">
        <v>75</v>
      </c>
      <c r="E3" s="11"/>
      <c r="F3" s="14" t="s">
        <v>77</v>
      </c>
      <c r="G3" s="14" t="s">
        <v>77</v>
      </c>
      <c r="H3" s="14"/>
    </row>
    <row r="4" spans="1:11" ht="12.75" customHeight="1" x14ac:dyDescent="0.25">
      <c r="A4" s="9">
        <v>3</v>
      </c>
      <c r="B4" s="9" t="s">
        <v>10</v>
      </c>
      <c r="C4" s="57" t="str">
        <f>CONCATENATE(D4&amp;J$2,"_",$I$2&amp;"-3")</f>
        <v>48-UWSIF-Glut-4-0_7-3</v>
      </c>
      <c r="D4" s="10" t="s">
        <v>75</v>
      </c>
      <c r="E4" s="11"/>
      <c r="F4" s="14" t="s">
        <v>77</v>
      </c>
      <c r="G4" s="14" t="s">
        <v>77</v>
      </c>
      <c r="H4" s="14"/>
      <c r="J4" s="21" t="s">
        <v>87</v>
      </c>
      <c r="K4" s="22"/>
    </row>
    <row r="5" spans="1:11" x14ac:dyDescent="0.25">
      <c r="A5" s="9">
        <v>4</v>
      </c>
      <c r="B5" s="9" t="s">
        <v>11</v>
      </c>
      <c r="C5" s="57" t="str">
        <f>CONCATENATE(D5&amp;J$2,"_",$I$2&amp;"-4")</f>
        <v>48-UWSIF-Glut-4-0_7-4</v>
      </c>
      <c r="D5" s="10" t="s">
        <v>75</v>
      </c>
      <c r="E5" s="11"/>
      <c r="F5" s="14" t="s">
        <v>77</v>
      </c>
      <c r="G5" s="14" t="s">
        <v>77</v>
      </c>
      <c r="H5" s="14"/>
      <c r="J5" s="23" t="s">
        <v>82</v>
      </c>
      <c r="K5" s="24"/>
    </row>
    <row r="6" spans="1:11" ht="12.75" customHeight="1" x14ac:dyDescent="0.25">
      <c r="A6" s="9">
        <v>5</v>
      </c>
      <c r="B6" s="9" t="s">
        <v>12</v>
      </c>
      <c r="C6" s="57" t="str">
        <f>CONCATENATE(D6&amp;J$2,"_",$I$2&amp;"-5")</f>
        <v>48-UWSIF-Glut-4-0_7-5</v>
      </c>
      <c r="D6" s="10" t="s">
        <v>75</v>
      </c>
      <c r="E6" s="11"/>
      <c r="F6" s="14" t="s">
        <v>77</v>
      </c>
      <c r="G6" s="14" t="s">
        <v>77</v>
      </c>
      <c r="H6" s="14"/>
      <c r="J6" s="25" t="s">
        <v>83</v>
      </c>
      <c r="K6" s="26"/>
    </row>
    <row r="7" spans="1:11" ht="12.75" customHeight="1" x14ac:dyDescent="0.25">
      <c r="A7" s="9">
        <v>6</v>
      </c>
      <c r="B7" s="9" t="s">
        <v>13</v>
      </c>
      <c r="C7" s="57" t="str">
        <f>CONCATENATE(D7&amp;J$2,"_",$I$2&amp;"-1")</f>
        <v>39-UWSIF-Glut-2-0_7-1</v>
      </c>
      <c r="D7" s="10" t="s">
        <v>78</v>
      </c>
      <c r="E7" s="11"/>
      <c r="F7" s="14" t="s">
        <v>77</v>
      </c>
      <c r="G7" s="14" t="s">
        <v>90</v>
      </c>
      <c r="H7" s="14"/>
      <c r="J7" s="27" t="s">
        <v>14</v>
      </c>
      <c r="K7" s="28"/>
    </row>
    <row r="8" spans="1:11" ht="12.75" customHeight="1" x14ac:dyDescent="0.25">
      <c r="A8" s="9">
        <v>7</v>
      </c>
      <c r="B8" s="9" t="s">
        <v>15</v>
      </c>
      <c r="C8" s="57" t="str">
        <f>CONCATENATE(D8&amp;J$2,"_",$I$2&amp;"-2")</f>
        <v>39-UWSIF-Glut-2-0_7-2</v>
      </c>
      <c r="D8" s="10" t="s">
        <v>78</v>
      </c>
      <c r="E8" s="11"/>
      <c r="F8" s="14" t="s">
        <v>77</v>
      </c>
      <c r="G8" s="14" t="s">
        <v>90</v>
      </c>
      <c r="H8" s="14"/>
      <c r="J8" s="29" t="s">
        <v>16</v>
      </c>
      <c r="K8" s="30"/>
    </row>
    <row r="9" spans="1:11" ht="12.75" customHeight="1" x14ac:dyDescent="0.25">
      <c r="A9" s="9">
        <v>8</v>
      </c>
      <c r="B9" s="9" t="s">
        <v>17</v>
      </c>
      <c r="C9" s="57" t="str">
        <f>CONCATENATE(D9&amp;J$2,"_",$I$2&amp;"-1")</f>
        <v>47-UWSIF-Alfalfa2-0_7-1</v>
      </c>
      <c r="D9" s="10" t="s">
        <v>72</v>
      </c>
      <c r="E9" s="11"/>
      <c r="F9" s="14" t="s">
        <v>80</v>
      </c>
      <c r="G9" s="14" t="s">
        <v>90</v>
      </c>
      <c r="H9" s="14"/>
      <c r="J9" s="31" t="s">
        <v>18</v>
      </c>
      <c r="K9" s="32"/>
    </row>
    <row r="10" spans="1:11" ht="12.75" customHeight="1" x14ac:dyDescent="0.25">
      <c r="A10" s="9">
        <v>9</v>
      </c>
      <c r="B10" s="9" t="s">
        <v>19</v>
      </c>
      <c r="C10" s="57" t="str">
        <f>CONCATENATE(D10&amp;J$2,"_",$I$2&amp;"-2")</f>
        <v>47-UWSIF-Alfalfa2-0_7-2</v>
      </c>
      <c r="D10" s="10" t="s">
        <v>72</v>
      </c>
      <c r="E10" s="11"/>
      <c r="F10" s="14" t="s">
        <v>80</v>
      </c>
      <c r="G10" s="14" t="s">
        <v>90</v>
      </c>
      <c r="H10" s="14"/>
      <c r="J10" s="33"/>
      <c r="K10" s="34"/>
    </row>
    <row r="11" spans="1:11" ht="12.75" customHeight="1" x14ac:dyDescent="0.25">
      <c r="A11" s="9">
        <v>10</v>
      </c>
      <c r="B11" s="9" t="s">
        <v>20</v>
      </c>
      <c r="C11" s="57" t="str">
        <f>CONCATENATE(D11&amp;J$2,"_",$I$2&amp;"-1")</f>
        <v>62-UWSIF-EnrichedUrea-0_7-1</v>
      </c>
      <c r="D11" s="10" t="s">
        <v>92</v>
      </c>
      <c r="E11" s="11"/>
      <c r="F11" s="14" t="s">
        <v>79</v>
      </c>
      <c r="G11" s="14" t="s">
        <v>80</v>
      </c>
      <c r="H11" s="14"/>
      <c r="J11" s="33"/>
      <c r="K11" s="34"/>
    </row>
    <row r="12" spans="1:11" ht="12.75" customHeight="1" x14ac:dyDescent="0.25">
      <c r="A12" s="9">
        <v>11</v>
      </c>
      <c r="B12" s="9" t="s">
        <v>21</v>
      </c>
      <c r="C12" s="57" t="str">
        <f>CONCATENATE(D12&amp;J$2,"_",$I$2&amp;"-2")</f>
        <v>62-UWSIF-EnrichedUrea-0_7-2</v>
      </c>
      <c r="D12" s="10" t="s">
        <v>92</v>
      </c>
      <c r="E12" s="11"/>
      <c r="F12" s="14" t="s">
        <v>79</v>
      </c>
      <c r="G12" s="14" t="s">
        <v>80</v>
      </c>
      <c r="H12" s="14"/>
      <c r="J12" s="33"/>
      <c r="K12" s="34"/>
    </row>
    <row r="13" spans="1:11" ht="12.75" customHeight="1" x14ac:dyDescent="0.25">
      <c r="A13" s="9">
        <v>12</v>
      </c>
      <c r="B13" s="9" t="s">
        <v>22</v>
      </c>
      <c r="C13" s="57" t="str">
        <f>CONCATENATE(D13&amp;J$2,"_",$I$2&amp;"-1")</f>
        <v>63-UWSIF-EnrichedUrea-0_7-1</v>
      </c>
      <c r="D13" s="41" t="s">
        <v>93</v>
      </c>
      <c r="E13" s="42"/>
      <c r="F13" s="14" t="s">
        <v>79</v>
      </c>
      <c r="G13" s="14" t="s">
        <v>79</v>
      </c>
      <c r="H13" s="14"/>
      <c r="J13" s="33"/>
      <c r="K13" s="34"/>
    </row>
    <row r="14" spans="1:11" ht="12.75" customHeight="1" x14ac:dyDescent="0.25">
      <c r="A14" s="9">
        <v>13</v>
      </c>
      <c r="B14" s="9" t="s">
        <v>23</v>
      </c>
      <c r="C14" s="57" t="str">
        <f>CONCATENATE(D14&amp;J$2,"_",$I$2&amp;"-2")</f>
        <v>63-UWSIF-EnrichedUrea-0_7-2</v>
      </c>
      <c r="D14" s="41" t="s">
        <v>93</v>
      </c>
      <c r="E14" s="42"/>
      <c r="F14" s="14" t="s">
        <v>79</v>
      </c>
      <c r="G14" s="14" t="s">
        <v>79</v>
      </c>
      <c r="H14" s="14"/>
      <c r="J14" s="33"/>
      <c r="K14" s="34"/>
    </row>
    <row r="15" spans="1:11" ht="12.75" customHeight="1" x14ac:dyDescent="0.25">
      <c r="A15" s="9">
        <v>14</v>
      </c>
      <c r="B15" s="9" t="s">
        <v>24</v>
      </c>
      <c r="C15" s="57" t="str">
        <f>CONCATENATE(D15&amp;J$2,"_",$I$2&amp;"-3")</f>
        <v>39-UWSIF-Glut-2-0_7-3</v>
      </c>
      <c r="D15" s="41" t="s">
        <v>78</v>
      </c>
      <c r="E15" s="42"/>
      <c r="F15" s="14" t="s">
        <v>76</v>
      </c>
      <c r="G15" s="14" t="s">
        <v>76</v>
      </c>
      <c r="H15" s="14"/>
      <c r="J15" s="33"/>
      <c r="K15" s="34"/>
    </row>
    <row r="16" spans="1:11" ht="12.75" customHeight="1" x14ac:dyDescent="0.25">
      <c r="A16" s="9">
        <v>15</v>
      </c>
      <c r="B16" s="9" t="s">
        <v>25</v>
      </c>
      <c r="C16" s="57" t="str">
        <f>CONCATENATE(D16&amp;J$2,"_",$I$2&amp;"-4")</f>
        <v>39-UWSIF-Glut-2-0_7-4</v>
      </c>
      <c r="D16" s="41" t="s">
        <v>78</v>
      </c>
      <c r="E16" s="42"/>
      <c r="F16" s="14" t="s">
        <v>76</v>
      </c>
      <c r="G16" s="14" t="s">
        <v>76</v>
      </c>
      <c r="H16" s="14"/>
      <c r="J16" s="35"/>
      <c r="K16" s="36"/>
    </row>
    <row r="17" spans="1:12" ht="12.75" customHeight="1" thickBot="1" x14ac:dyDescent="0.3">
      <c r="A17" s="9">
        <v>16</v>
      </c>
      <c r="B17" s="9" t="s">
        <v>26</v>
      </c>
      <c r="C17" s="3" t="str">
        <f>_xlfn.CONCAT($J$2,"_", $I$2, "-"&amp;((ROW()-16+164)))</f>
        <v>0_7-165</v>
      </c>
      <c r="D17" s="15"/>
      <c r="E17" s="15"/>
      <c r="F17" s="14" t="s">
        <v>81</v>
      </c>
      <c r="G17" s="14"/>
      <c r="H17" s="16"/>
      <c r="J17" s="40"/>
      <c r="K17" s="40"/>
    </row>
    <row r="18" spans="1:12" ht="12.75" customHeight="1" thickBot="1" x14ac:dyDescent="0.3">
      <c r="A18" s="9">
        <v>17</v>
      </c>
      <c r="B18" s="9" t="s">
        <v>27</v>
      </c>
      <c r="C18" s="3" t="str">
        <f t="shared" ref="C18:C44" si="0">_xlfn.CONCAT($J$2,"_", $I$2, "-"&amp;((ROW()-16+164)))</f>
        <v>0_7-166</v>
      </c>
      <c r="D18" s="15"/>
      <c r="E18" s="15"/>
      <c r="F18" s="14" t="s">
        <v>81</v>
      </c>
      <c r="G18" s="14"/>
      <c r="H18" s="16"/>
      <c r="J18" s="45" t="s">
        <v>89</v>
      </c>
      <c r="K18" s="46" t="s">
        <v>60</v>
      </c>
      <c r="L18" s="47" t="s">
        <v>97</v>
      </c>
    </row>
    <row r="19" spans="1:12" ht="12.75" customHeight="1" x14ac:dyDescent="0.25">
      <c r="A19" s="9">
        <v>18</v>
      </c>
      <c r="B19" s="9" t="s">
        <v>28</v>
      </c>
      <c r="C19" s="3" t="str">
        <f t="shared" si="0"/>
        <v>0_7-167</v>
      </c>
      <c r="D19" s="15"/>
      <c r="E19" s="15"/>
      <c r="F19" s="14" t="s">
        <v>81</v>
      </c>
      <c r="G19" s="14"/>
      <c r="H19" s="16"/>
      <c r="J19" s="37" t="s">
        <v>66</v>
      </c>
      <c r="K19" s="1"/>
      <c r="L19" s="48" t="s">
        <v>76</v>
      </c>
    </row>
    <row r="20" spans="1:12" ht="12.75" customHeight="1" x14ac:dyDescent="0.25">
      <c r="A20" s="9">
        <v>19</v>
      </c>
      <c r="B20" s="9" t="s">
        <v>29</v>
      </c>
      <c r="C20" s="3" t="str">
        <f t="shared" si="0"/>
        <v>0_7-168</v>
      </c>
      <c r="D20" s="15"/>
      <c r="E20" s="15"/>
      <c r="F20" s="14" t="s">
        <v>81</v>
      </c>
      <c r="G20" s="14"/>
      <c r="H20" s="16"/>
      <c r="J20" s="37" t="s">
        <v>67</v>
      </c>
      <c r="K20" s="1"/>
      <c r="L20" s="37" t="s">
        <v>79</v>
      </c>
    </row>
    <row r="21" spans="1:12" ht="12.75" customHeight="1" x14ac:dyDescent="0.25">
      <c r="A21" s="9">
        <v>20</v>
      </c>
      <c r="B21" s="9" t="s">
        <v>30</v>
      </c>
      <c r="C21" s="3" t="str">
        <f t="shared" si="0"/>
        <v>0_7-169</v>
      </c>
      <c r="D21" s="15"/>
      <c r="E21" s="15"/>
      <c r="F21" s="14" t="s">
        <v>81</v>
      </c>
      <c r="G21" s="14"/>
      <c r="H21" s="16"/>
      <c r="J21" s="37" t="s">
        <v>68</v>
      </c>
      <c r="K21" s="1"/>
      <c r="L21" s="37" t="s">
        <v>84</v>
      </c>
    </row>
    <row r="22" spans="1:12" ht="12.75" customHeight="1" x14ac:dyDescent="0.25">
      <c r="A22" s="9">
        <v>21</v>
      </c>
      <c r="B22" s="9" t="s">
        <v>31</v>
      </c>
      <c r="C22" s="3" t="str">
        <f t="shared" si="0"/>
        <v>0_7-170</v>
      </c>
      <c r="D22" s="15"/>
      <c r="E22" s="15"/>
      <c r="F22" s="14" t="s">
        <v>81</v>
      </c>
      <c r="G22" s="14"/>
      <c r="H22" s="16"/>
      <c r="J22" s="37" t="s">
        <v>71</v>
      </c>
      <c r="K22" s="1"/>
      <c r="L22" s="37" t="s">
        <v>77</v>
      </c>
    </row>
    <row r="23" spans="1:12" ht="12.75" customHeight="1" x14ac:dyDescent="0.25">
      <c r="A23" s="9">
        <v>22</v>
      </c>
      <c r="B23" s="9" t="s">
        <v>32</v>
      </c>
      <c r="C23" s="3" t="str">
        <f t="shared" si="0"/>
        <v>0_7-171</v>
      </c>
      <c r="D23" s="15"/>
      <c r="E23" s="15"/>
      <c r="F23" s="14" t="s">
        <v>81</v>
      </c>
      <c r="G23" s="14"/>
      <c r="H23" s="16"/>
      <c r="J23" s="37" t="s">
        <v>70</v>
      </c>
      <c r="K23" s="1"/>
      <c r="L23" s="37" t="s">
        <v>80</v>
      </c>
    </row>
    <row r="24" spans="1:12" ht="12.75" customHeight="1" x14ac:dyDescent="0.25">
      <c r="A24" s="9">
        <v>23</v>
      </c>
      <c r="B24" s="9" t="s">
        <v>33</v>
      </c>
      <c r="C24" s="3" t="str">
        <f t="shared" si="0"/>
        <v>0_7-172</v>
      </c>
      <c r="D24" s="15"/>
      <c r="E24" s="15"/>
      <c r="F24" s="14" t="s">
        <v>81</v>
      </c>
      <c r="G24" s="14"/>
      <c r="H24" s="16"/>
      <c r="J24" s="37" t="s">
        <v>69</v>
      </c>
      <c r="K24" s="1"/>
      <c r="L24" s="37" t="s">
        <v>81</v>
      </c>
    </row>
    <row r="25" spans="1:12" ht="12.75" customHeight="1" thickBot="1" x14ac:dyDescent="0.3">
      <c r="A25" s="9">
        <v>24</v>
      </c>
      <c r="B25" s="9" t="s">
        <v>34</v>
      </c>
      <c r="C25" s="3" t="str">
        <f t="shared" si="0"/>
        <v>0_7-173</v>
      </c>
      <c r="D25" s="15"/>
      <c r="E25" s="15"/>
      <c r="F25" s="14" t="s">
        <v>81</v>
      </c>
      <c r="G25" s="14"/>
      <c r="H25" s="16"/>
      <c r="J25" s="37" t="s">
        <v>78</v>
      </c>
      <c r="K25" s="1"/>
      <c r="L25" s="49" t="s">
        <v>90</v>
      </c>
    </row>
    <row r="26" spans="1:12" ht="12.75" customHeight="1" x14ac:dyDescent="0.25">
      <c r="A26" s="9">
        <v>25</v>
      </c>
      <c r="B26" s="9" t="s">
        <v>35</v>
      </c>
      <c r="C26" s="3" t="str">
        <f t="shared" si="0"/>
        <v>0_7-174</v>
      </c>
      <c r="D26" s="15"/>
      <c r="E26" s="15"/>
      <c r="F26" s="14" t="s">
        <v>81</v>
      </c>
      <c r="G26" s="14"/>
      <c r="H26" s="16"/>
      <c r="J26" s="37" t="s">
        <v>85</v>
      </c>
      <c r="K26" s="1"/>
      <c r="L26" s="50"/>
    </row>
    <row r="27" spans="1:12" ht="12.75" customHeight="1" x14ac:dyDescent="0.25">
      <c r="A27" s="9">
        <v>26</v>
      </c>
      <c r="B27" s="9" t="s">
        <v>36</v>
      </c>
      <c r="C27" s="3" t="str">
        <f t="shared" si="0"/>
        <v>0_7-175</v>
      </c>
      <c r="D27" s="15"/>
      <c r="E27" s="15"/>
      <c r="F27" s="14" t="s">
        <v>81</v>
      </c>
      <c r="G27" s="14"/>
      <c r="H27" s="16"/>
      <c r="J27" s="37" t="s">
        <v>72</v>
      </c>
      <c r="K27" s="1"/>
      <c r="L27" s="50"/>
    </row>
    <row r="28" spans="1:12" ht="12.75" customHeight="1" thickBot="1" x14ac:dyDescent="0.3">
      <c r="A28" s="9">
        <v>27</v>
      </c>
      <c r="B28" s="9" t="s">
        <v>37</v>
      </c>
      <c r="C28" s="3" t="str">
        <f t="shared" si="0"/>
        <v>0_7-176</v>
      </c>
      <c r="D28" s="15"/>
      <c r="E28" s="15"/>
      <c r="F28" s="14" t="s">
        <v>81</v>
      </c>
      <c r="G28" s="14"/>
      <c r="H28" s="16"/>
      <c r="J28" s="37" t="s">
        <v>75</v>
      </c>
      <c r="K28" s="1"/>
      <c r="L28" s="50"/>
    </row>
    <row r="29" spans="1:12" ht="12.75" customHeight="1" x14ac:dyDescent="0.25">
      <c r="A29" s="9">
        <v>28</v>
      </c>
      <c r="B29" s="9" t="s">
        <v>38</v>
      </c>
      <c r="C29" s="3" t="str">
        <f t="shared" si="0"/>
        <v>0_7-177</v>
      </c>
      <c r="D29" s="15"/>
      <c r="E29" s="15"/>
      <c r="F29" s="14" t="s">
        <v>81</v>
      </c>
      <c r="G29" s="14"/>
      <c r="H29" s="16"/>
      <c r="J29" s="51" t="s">
        <v>91</v>
      </c>
      <c r="K29" s="52" t="s">
        <v>61</v>
      </c>
      <c r="L29" s="50"/>
    </row>
    <row r="30" spans="1:12" ht="12.75" customHeight="1" x14ac:dyDescent="0.25">
      <c r="A30" s="9">
        <v>29</v>
      </c>
      <c r="B30" s="9" t="s">
        <v>39</v>
      </c>
      <c r="C30" s="3" t="str">
        <f t="shared" si="0"/>
        <v>0_7-178</v>
      </c>
      <c r="D30" s="15"/>
      <c r="E30" s="15"/>
      <c r="F30" s="14" t="s">
        <v>81</v>
      </c>
      <c r="G30" s="14"/>
      <c r="H30" s="16"/>
      <c r="J30" s="51" t="s">
        <v>92</v>
      </c>
      <c r="K30" s="53" t="s">
        <v>62</v>
      </c>
    </row>
    <row r="31" spans="1:12" ht="12.75" customHeight="1" x14ac:dyDescent="0.25">
      <c r="A31" s="9">
        <v>30</v>
      </c>
      <c r="B31" s="9" t="s">
        <v>40</v>
      </c>
      <c r="C31" s="3" t="str">
        <f t="shared" si="0"/>
        <v>0_7-179</v>
      </c>
      <c r="D31" s="15"/>
      <c r="E31" s="15"/>
      <c r="F31" s="14" t="s">
        <v>81</v>
      </c>
      <c r="G31" s="14"/>
      <c r="H31" s="16"/>
      <c r="J31" s="51" t="s">
        <v>93</v>
      </c>
      <c r="K31" s="53" t="s">
        <v>63</v>
      </c>
    </row>
    <row r="32" spans="1:12" ht="12.75" customHeight="1" x14ac:dyDescent="0.25">
      <c r="A32" s="9">
        <v>31</v>
      </c>
      <c r="B32" s="9" t="s">
        <v>41</v>
      </c>
      <c r="C32" s="3" t="str">
        <f t="shared" si="0"/>
        <v>0_7-180</v>
      </c>
      <c r="D32" s="15"/>
      <c r="E32" s="15"/>
      <c r="F32" s="14" t="s">
        <v>81</v>
      </c>
      <c r="G32" s="14"/>
      <c r="H32" s="16"/>
      <c r="J32" s="51" t="s">
        <v>94</v>
      </c>
      <c r="K32" s="53" t="s">
        <v>64</v>
      </c>
    </row>
    <row r="33" spans="1:11" ht="12.75" customHeight="1" thickBot="1" x14ac:dyDescent="0.3">
      <c r="A33" s="9">
        <v>32</v>
      </c>
      <c r="B33" s="9" t="s">
        <v>42</v>
      </c>
      <c r="C33" s="3" t="str">
        <f t="shared" si="0"/>
        <v>0_7-181</v>
      </c>
      <c r="D33" s="15"/>
      <c r="E33" s="15"/>
      <c r="F33" s="14" t="s">
        <v>81</v>
      </c>
      <c r="G33" s="14"/>
      <c r="H33" s="16"/>
      <c r="J33" s="54" t="s">
        <v>95</v>
      </c>
      <c r="K33" s="55" t="s">
        <v>65</v>
      </c>
    </row>
    <row r="34" spans="1:11" ht="12.75" customHeight="1" x14ac:dyDescent="0.25">
      <c r="A34" s="9">
        <v>33</v>
      </c>
      <c r="B34" s="9" t="s">
        <v>43</v>
      </c>
      <c r="C34" s="3" t="str">
        <f t="shared" si="0"/>
        <v>0_7-182</v>
      </c>
      <c r="D34" s="15"/>
      <c r="E34" s="15"/>
      <c r="F34" s="14" t="s">
        <v>81</v>
      </c>
      <c r="G34" s="14"/>
      <c r="H34" s="16"/>
    </row>
    <row r="35" spans="1:11" ht="12.75" customHeight="1" x14ac:dyDescent="0.25">
      <c r="A35" s="9">
        <v>34</v>
      </c>
      <c r="B35" s="9" t="s">
        <v>44</v>
      </c>
      <c r="C35" s="3" t="str">
        <f t="shared" si="0"/>
        <v>0_7-183</v>
      </c>
      <c r="D35" s="15"/>
      <c r="E35" s="15"/>
      <c r="F35" s="14" t="s">
        <v>81</v>
      </c>
      <c r="G35" s="14"/>
      <c r="H35" s="16"/>
    </row>
    <row r="36" spans="1:11" ht="12.75" customHeight="1" x14ac:dyDescent="0.25">
      <c r="A36" s="9">
        <v>35</v>
      </c>
      <c r="B36" s="9" t="s">
        <v>45</v>
      </c>
      <c r="C36" s="3" t="str">
        <f t="shared" si="0"/>
        <v>0_7-184</v>
      </c>
      <c r="D36" s="15"/>
      <c r="E36" s="15"/>
      <c r="F36" s="14" t="s">
        <v>81</v>
      </c>
      <c r="G36" s="14"/>
      <c r="H36" s="16"/>
    </row>
    <row r="37" spans="1:11" ht="12.75" customHeight="1" x14ac:dyDescent="0.25">
      <c r="A37" s="9">
        <v>36</v>
      </c>
      <c r="B37" s="9" t="s">
        <v>46</v>
      </c>
      <c r="C37" s="3" t="str">
        <f t="shared" si="0"/>
        <v>0_7-185</v>
      </c>
      <c r="D37" s="15"/>
      <c r="E37" s="15"/>
      <c r="F37" s="14" t="s">
        <v>81</v>
      </c>
      <c r="G37" s="14"/>
      <c r="H37" s="16"/>
    </row>
    <row r="38" spans="1:11" ht="12.75" customHeight="1" x14ac:dyDescent="0.25">
      <c r="A38" s="9">
        <v>37</v>
      </c>
      <c r="B38" s="9" t="s">
        <v>47</v>
      </c>
      <c r="C38" s="3" t="str">
        <f t="shared" si="0"/>
        <v>0_7-186</v>
      </c>
      <c r="D38" s="15"/>
      <c r="E38" s="15"/>
      <c r="F38" s="14" t="s">
        <v>81</v>
      </c>
      <c r="G38" s="14"/>
      <c r="H38" s="16"/>
    </row>
    <row r="39" spans="1:11" ht="12.75" customHeight="1" thickBot="1" x14ac:dyDescent="0.3">
      <c r="A39" s="9">
        <v>38</v>
      </c>
      <c r="B39" s="9" t="s">
        <v>48</v>
      </c>
      <c r="C39" s="3" t="str">
        <f t="shared" si="0"/>
        <v>0_7-187</v>
      </c>
      <c r="D39" s="15"/>
      <c r="E39" s="15"/>
      <c r="F39" s="14" t="s">
        <v>81</v>
      </c>
      <c r="G39" s="14"/>
      <c r="H39" s="16"/>
    </row>
    <row r="40" spans="1:11" ht="12.75" customHeight="1" x14ac:dyDescent="0.25">
      <c r="A40" s="9">
        <v>39</v>
      </c>
      <c r="B40" s="9" t="s">
        <v>49</v>
      </c>
      <c r="C40" s="3" t="str">
        <f t="shared" si="0"/>
        <v>0_7-188</v>
      </c>
      <c r="D40" s="15"/>
      <c r="E40" s="15"/>
      <c r="F40" s="14" t="s">
        <v>81</v>
      </c>
      <c r="G40" s="14"/>
      <c r="H40" s="16"/>
      <c r="J40" s="58" t="s">
        <v>86</v>
      </c>
      <c r="K40" s="59"/>
    </row>
    <row r="41" spans="1:11" ht="12.75" customHeight="1" x14ac:dyDescent="0.25">
      <c r="A41" s="9">
        <v>40</v>
      </c>
      <c r="B41" s="9" t="s">
        <v>50</v>
      </c>
      <c r="C41" s="3" t="str">
        <f t="shared" si="0"/>
        <v>0_7-189</v>
      </c>
      <c r="D41" s="15"/>
      <c r="E41" s="15"/>
      <c r="F41" s="14" t="s">
        <v>81</v>
      </c>
      <c r="G41" s="14"/>
      <c r="H41" s="16"/>
      <c r="J41" s="60"/>
      <c r="K41" s="61"/>
    </row>
    <row r="42" spans="1:11" ht="12.75" customHeight="1" x14ac:dyDescent="0.25">
      <c r="A42" s="9">
        <v>41</v>
      </c>
      <c r="B42" s="9" t="s">
        <v>51</v>
      </c>
      <c r="C42" s="3" t="str">
        <f t="shared" si="0"/>
        <v>0_7-190</v>
      </c>
      <c r="D42" s="15"/>
      <c r="E42" s="15"/>
      <c r="F42" s="14" t="s">
        <v>81</v>
      </c>
      <c r="G42" s="14"/>
      <c r="H42" s="16"/>
      <c r="J42" s="60"/>
      <c r="K42" s="61"/>
    </row>
    <row r="43" spans="1:11" ht="12.75" customHeight="1" x14ac:dyDescent="0.25">
      <c r="A43" s="9">
        <v>42</v>
      </c>
      <c r="B43" s="9" t="s">
        <v>52</v>
      </c>
      <c r="C43" s="3" t="str">
        <f t="shared" si="0"/>
        <v>0_7-191</v>
      </c>
      <c r="D43" s="15"/>
      <c r="E43" s="15"/>
      <c r="F43" s="14" t="s">
        <v>81</v>
      </c>
      <c r="G43" s="14"/>
      <c r="H43" s="16"/>
      <c r="J43" s="60"/>
      <c r="K43" s="61"/>
    </row>
    <row r="44" spans="1:11" ht="12.75" customHeight="1" x14ac:dyDescent="0.25">
      <c r="A44" s="9">
        <v>43</v>
      </c>
      <c r="B44" s="9" t="s">
        <v>53</v>
      </c>
      <c r="C44" s="3" t="str">
        <f t="shared" si="0"/>
        <v>0_7-192</v>
      </c>
      <c r="D44" s="15"/>
      <c r="E44" s="15"/>
      <c r="F44" s="14" t="s">
        <v>81</v>
      </c>
      <c r="G44" s="14"/>
      <c r="H44" s="16"/>
      <c r="J44" s="60"/>
      <c r="K44" s="61"/>
    </row>
    <row r="45" spans="1:11" ht="12.75" customHeight="1" x14ac:dyDescent="0.25">
      <c r="A45" s="9">
        <v>44</v>
      </c>
      <c r="B45" s="9" t="s">
        <v>54</v>
      </c>
      <c r="C45" s="57" t="str">
        <f>CONCATENATE(D45&amp;J$2,"_",$I$2&amp;"-3")</f>
        <v>62-UWSIF-EnrichedUrea-0_7-3</v>
      </c>
      <c r="D45" s="10" t="s">
        <v>92</v>
      </c>
      <c r="E45" s="11"/>
      <c r="F45" s="14" t="s">
        <v>90</v>
      </c>
      <c r="G45" s="14" t="s">
        <v>80</v>
      </c>
      <c r="H45" s="14"/>
      <c r="J45" s="60"/>
      <c r="K45" s="61"/>
    </row>
    <row r="46" spans="1:11" ht="12.75" customHeight="1" x14ac:dyDescent="0.25">
      <c r="A46" s="9">
        <v>45</v>
      </c>
      <c r="B46" s="9" t="s">
        <v>55</v>
      </c>
      <c r="C46" s="57" t="str">
        <f>CONCATENATE(D46&amp;J$2,"_",$I$2&amp;"-4")</f>
        <v>62-UWSIF-EnrichedUrea-0_7-4</v>
      </c>
      <c r="D46" s="10" t="s">
        <v>92</v>
      </c>
      <c r="E46" s="11"/>
      <c r="F46" s="14" t="s">
        <v>90</v>
      </c>
      <c r="G46" s="14" t="s">
        <v>80</v>
      </c>
      <c r="H46" s="14"/>
      <c r="J46" s="60"/>
      <c r="K46" s="61"/>
    </row>
    <row r="47" spans="1:11" ht="12.75" customHeight="1" x14ac:dyDescent="0.25">
      <c r="A47" s="9">
        <v>46</v>
      </c>
      <c r="B47" s="9" t="s">
        <v>56</v>
      </c>
      <c r="C47" s="57" t="str">
        <f>CONCATENATE(D47&amp;J$2,"_",$I$2&amp;"-3")</f>
        <v>63-UWSIF-EnrichedUrea-0_7-3</v>
      </c>
      <c r="D47" s="41" t="s">
        <v>93</v>
      </c>
      <c r="E47" s="42"/>
      <c r="F47" s="14" t="s">
        <v>90</v>
      </c>
      <c r="G47" s="14" t="s">
        <v>79</v>
      </c>
      <c r="H47" s="14"/>
      <c r="J47" s="60"/>
      <c r="K47" s="61"/>
    </row>
    <row r="48" spans="1:11" ht="12.75" customHeight="1" x14ac:dyDescent="0.25">
      <c r="A48" s="9">
        <v>47</v>
      </c>
      <c r="B48" s="9" t="s">
        <v>57</v>
      </c>
      <c r="C48" s="57" t="str">
        <f>CONCATENATE(D48&amp;J$2,"_",$I$2&amp;"-4")</f>
        <v>63-UWSIF-EnrichedUrea-0_7-4</v>
      </c>
      <c r="D48" s="41" t="s">
        <v>93</v>
      </c>
      <c r="E48" s="42"/>
      <c r="F48" s="14" t="s">
        <v>90</v>
      </c>
      <c r="G48" s="14" t="s">
        <v>79</v>
      </c>
      <c r="H48" s="14"/>
      <c r="J48" s="60"/>
      <c r="K48" s="61"/>
    </row>
    <row r="49" spans="1:11" ht="12.75" customHeight="1" x14ac:dyDescent="0.25">
      <c r="A49" s="9">
        <v>48</v>
      </c>
      <c r="B49" s="9" t="s">
        <v>58</v>
      </c>
      <c r="C49" s="57" t="str">
        <f>CONCATENATE(D49&amp;J$2,"_",$I$2&amp;"-5")</f>
        <v>39-UWSIF-Glut-2-0_7-5</v>
      </c>
      <c r="D49" s="41" t="s">
        <v>78</v>
      </c>
      <c r="E49" s="42"/>
      <c r="F49" s="14" t="s">
        <v>76</v>
      </c>
      <c r="G49" s="14" t="s">
        <v>76</v>
      </c>
      <c r="H49" s="14"/>
      <c r="J49" s="60"/>
      <c r="K49" s="61"/>
    </row>
    <row r="50" spans="1:11" ht="12.75" customHeight="1" thickBot="1" x14ac:dyDescent="0.3">
      <c r="A50" s="9">
        <v>49</v>
      </c>
      <c r="B50" s="9" t="s">
        <v>59</v>
      </c>
      <c r="C50" s="57" t="str">
        <f>CONCATENATE(D50&amp;J$2,"_",$I$2&amp;"-6")</f>
        <v>39-UWSIF-Glut-2-0_7-6</v>
      </c>
      <c r="D50" s="41" t="s">
        <v>78</v>
      </c>
      <c r="E50" s="42"/>
      <c r="F50" s="14" t="s">
        <v>76</v>
      </c>
      <c r="G50" s="14" t="s">
        <v>76</v>
      </c>
      <c r="H50" s="14"/>
      <c r="J50" s="38"/>
      <c r="K50" s="39"/>
    </row>
  </sheetData>
  <mergeCells count="1">
    <mergeCell ref="J40:K49"/>
  </mergeCells>
  <dataValidations count="2">
    <dataValidation type="list" allowBlank="1" showInputMessage="1" showErrorMessage="1" sqref="D2:D16 D45:D50" xr:uid="{3F390438-D048-405E-B280-C7ACC758AE4C}">
      <formula1>$J$19:$J$33</formula1>
    </dataValidation>
    <dataValidation type="list" allowBlank="1" showInputMessage="1" showErrorMessage="1" sqref="F2:G50" xr:uid="{7AFE6817-21D4-43B4-8C5C-70BDF16116E0}">
      <formula1>$L$19:$L$25</formula1>
    </dataValidation>
  </dataValidations>
  <printOptions horizontalCentered="1" verticalCentered="1"/>
  <pageMargins left="0.75" right="0.75" top="1" bottom="1" header="0.5" footer="0.5"/>
  <pageSetup scale="96" orientation="portrait" r:id="rId1"/>
  <headerFooter alignWithMargins="0"/>
  <ignoredErrors>
    <ignoredError sqref="C8:C50"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50"/>
  <sheetViews>
    <sheetView zoomScaleNormal="100" workbookViewId="0">
      <selection activeCell="M8" sqref="M8"/>
    </sheetView>
  </sheetViews>
  <sheetFormatPr defaultColWidth="9.19921875" defaultRowHeight="12.75" customHeight="1" x14ac:dyDescent="0.25"/>
  <cols>
    <col min="1" max="1" width="4.3984375" style="1" customWidth="1"/>
    <col min="2" max="2" width="6.796875" style="1" customWidth="1"/>
    <col min="3" max="3" width="26.59765625" style="2" customWidth="1"/>
    <col min="4" max="4" width="23" style="1" customWidth="1"/>
    <col min="5" max="5" width="16.19921875" style="1" customWidth="1"/>
    <col min="6" max="7" width="23.796875" style="1" hidden="1" customWidth="1"/>
    <col min="8" max="8" width="20.3984375" style="1" customWidth="1"/>
    <col min="9" max="9" width="7.3984375" style="20" bestFit="1" customWidth="1"/>
    <col min="10" max="10" width="23.796875" style="20" customWidth="1"/>
    <col min="11" max="11" width="24.09765625" style="20" bestFit="1" customWidth="1"/>
    <col min="12" max="12" width="23.09765625" style="1" bestFit="1" customWidth="1"/>
    <col min="13" max="16384" width="9.19921875" style="1"/>
  </cols>
  <sheetData>
    <row r="1" spans="1:11" ht="12.75" customHeight="1" x14ac:dyDescent="0.25">
      <c r="A1" s="4" t="s">
        <v>0</v>
      </c>
      <c r="B1" s="5" t="s">
        <v>1</v>
      </c>
      <c r="C1" s="6" t="s">
        <v>2</v>
      </c>
      <c r="D1" s="7" t="s">
        <v>3</v>
      </c>
      <c r="E1" s="5" t="s">
        <v>4</v>
      </c>
      <c r="F1" s="7" t="s">
        <v>73</v>
      </c>
      <c r="G1" s="44" t="s">
        <v>88</v>
      </c>
      <c r="H1" s="8" t="s">
        <v>74</v>
      </c>
      <c r="I1" s="5" t="s">
        <v>5</v>
      </c>
      <c r="J1" s="5" t="s">
        <v>7</v>
      </c>
      <c r="K1" s="5" t="s">
        <v>6</v>
      </c>
    </row>
    <row r="2" spans="1:11" x14ac:dyDescent="0.25">
      <c r="A2" s="9">
        <v>1</v>
      </c>
      <c r="B2" s="9" t="s">
        <v>8</v>
      </c>
      <c r="C2" s="57" t="str">
        <f>CONCATENATE(D2&amp;J$2,"_",$I$2&amp;"-1")</f>
        <v>48-UWSIF-Glut-4-0_8-1</v>
      </c>
      <c r="D2" s="10" t="s">
        <v>75</v>
      </c>
      <c r="E2" s="11"/>
      <c r="F2" s="12" t="s">
        <v>76</v>
      </c>
      <c r="G2" s="43" t="s">
        <v>76</v>
      </c>
      <c r="H2" s="13"/>
      <c r="I2" s="17">
        <v>8</v>
      </c>
      <c r="J2" s="18">
        <f>'Tray 1'!J2</f>
        <v>0</v>
      </c>
      <c r="K2" s="18">
        <f>'Tray 1'!K2</f>
        <v>0</v>
      </c>
    </row>
    <row r="3" spans="1:11" x14ac:dyDescent="0.25">
      <c r="A3" s="9">
        <v>2</v>
      </c>
      <c r="B3" s="9" t="s">
        <v>9</v>
      </c>
      <c r="C3" s="57" t="str">
        <f>CONCATENATE(D3&amp;J$2,"_",$I$2&amp;"-2")</f>
        <v>48-UWSIF-Glut-4-0_8-2</v>
      </c>
      <c r="D3" s="10" t="s">
        <v>75</v>
      </c>
      <c r="E3" s="11"/>
      <c r="F3" s="14" t="s">
        <v>77</v>
      </c>
      <c r="G3" s="14" t="s">
        <v>77</v>
      </c>
      <c r="H3" s="14"/>
    </row>
    <row r="4" spans="1:11" ht="12.75" customHeight="1" x14ac:dyDescent="0.25">
      <c r="A4" s="9">
        <v>3</v>
      </c>
      <c r="B4" s="9" t="s">
        <v>10</v>
      </c>
      <c r="C4" s="57" t="str">
        <f>CONCATENATE(D4&amp;J$2,"_",$I$2&amp;"-3")</f>
        <v>48-UWSIF-Glut-4-0_8-3</v>
      </c>
      <c r="D4" s="10" t="s">
        <v>75</v>
      </c>
      <c r="E4" s="11"/>
      <c r="F4" s="14" t="s">
        <v>77</v>
      </c>
      <c r="G4" s="14" t="s">
        <v>77</v>
      </c>
      <c r="H4" s="14"/>
      <c r="J4" s="21" t="s">
        <v>87</v>
      </c>
      <c r="K4" s="22"/>
    </row>
    <row r="5" spans="1:11" x14ac:dyDescent="0.25">
      <c r="A5" s="9">
        <v>4</v>
      </c>
      <c r="B5" s="9" t="s">
        <v>11</v>
      </c>
      <c r="C5" s="57" t="str">
        <f>CONCATENATE(D5&amp;J$2,"_",$I$2&amp;"-4")</f>
        <v>48-UWSIF-Glut-4-0_8-4</v>
      </c>
      <c r="D5" s="10" t="s">
        <v>75</v>
      </c>
      <c r="E5" s="11"/>
      <c r="F5" s="14" t="s">
        <v>77</v>
      </c>
      <c r="G5" s="14" t="s">
        <v>77</v>
      </c>
      <c r="H5" s="14"/>
      <c r="J5" s="23" t="s">
        <v>82</v>
      </c>
      <c r="K5" s="24"/>
    </row>
    <row r="6" spans="1:11" ht="12.75" customHeight="1" x14ac:dyDescent="0.25">
      <c r="A6" s="9">
        <v>5</v>
      </c>
      <c r="B6" s="9" t="s">
        <v>12</v>
      </c>
      <c r="C6" s="57" t="str">
        <f>CONCATENATE(D6&amp;J$2,"_",$I$2&amp;"-5")</f>
        <v>48-UWSIF-Glut-4-0_8-5</v>
      </c>
      <c r="D6" s="10" t="s">
        <v>75</v>
      </c>
      <c r="E6" s="11"/>
      <c r="F6" s="14" t="s">
        <v>77</v>
      </c>
      <c r="G6" s="14" t="s">
        <v>77</v>
      </c>
      <c r="H6" s="14"/>
      <c r="J6" s="25" t="s">
        <v>83</v>
      </c>
      <c r="K6" s="26"/>
    </row>
    <row r="7" spans="1:11" ht="12.75" customHeight="1" x14ac:dyDescent="0.25">
      <c r="A7" s="9">
        <v>6</v>
      </c>
      <c r="B7" s="9" t="s">
        <v>13</v>
      </c>
      <c r="C7" s="57" t="str">
        <f>CONCATENATE(D7&amp;J$2,"_",$I$2&amp;"-1")</f>
        <v>39-UWSIF-Glut-2-0_8-1</v>
      </c>
      <c r="D7" s="10" t="s">
        <v>78</v>
      </c>
      <c r="E7" s="11"/>
      <c r="F7" s="14" t="s">
        <v>77</v>
      </c>
      <c r="G7" s="14" t="s">
        <v>90</v>
      </c>
      <c r="H7" s="14"/>
      <c r="J7" s="27" t="s">
        <v>14</v>
      </c>
      <c r="K7" s="28"/>
    </row>
    <row r="8" spans="1:11" ht="12.75" customHeight="1" x14ac:dyDescent="0.25">
      <c r="A8" s="9">
        <v>7</v>
      </c>
      <c r="B8" s="9" t="s">
        <v>15</v>
      </c>
      <c r="C8" s="57" t="str">
        <f>CONCATENATE(D8&amp;J$2,"_",$I$2&amp;"-2")</f>
        <v>39-UWSIF-Glut-2-0_8-2</v>
      </c>
      <c r="D8" s="10" t="s">
        <v>78</v>
      </c>
      <c r="E8" s="11"/>
      <c r="F8" s="14" t="s">
        <v>77</v>
      </c>
      <c r="G8" s="14" t="s">
        <v>90</v>
      </c>
      <c r="H8" s="14"/>
      <c r="J8" s="29" t="s">
        <v>16</v>
      </c>
      <c r="K8" s="30"/>
    </row>
    <row r="9" spans="1:11" ht="12.75" customHeight="1" x14ac:dyDescent="0.25">
      <c r="A9" s="9">
        <v>8</v>
      </c>
      <c r="B9" s="9" t="s">
        <v>17</v>
      </c>
      <c r="C9" s="57" t="str">
        <f>CONCATENATE(D9&amp;J$2,"_",$I$2&amp;"-1")</f>
        <v>47-UWSIF-Alfalfa2-0_8-1</v>
      </c>
      <c r="D9" s="10" t="s">
        <v>72</v>
      </c>
      <c r="E9" s="11"/>
      <c r="F9" s="14" t="s">
        <v>80</v>
      </c>
      <c r="G9" s="14" t="s">
        <v>90</v>
      </c>
      <c r="H9" s="14"/>
      <c r="J9" s="31" t="s">
        <v>18</v>
      </c>
      <c r="K9" s="32"/>
    </row>
    <row r="10" spans="1:11" ht="12.75" customHeight="1" x14ac:dyDescent="0.25">
      <c r="A10" s="9">
        <v>9</v>
      </c>
      <c r="B10" s="9" t="s">
        <v>19</v>
      </c>
      <c r="C10" s="57" t="str">
        <f>CONCATENATE(D10&amp;J$2,"_",$I$2&amp;"-2")</f>
        <v>47-UWSIF-Alfalfa2-0_8-2</v>
      </c>
      <c r="D10" s="10" t="s">
        <v>72</v>
      </c>
      <c r="E10" s="11"/>
      <c r="F10" s="14" t="s">
        <v>80</v>
      </c>
      <c r="G10" s="14" t="s">
        <v>90</v>
      </c>
      <c r="H10" s="14"/>
      <c r="J10" s="33"/>
      <c r="K10" s="34"/>
    </row>
    <row r="11" spans="1:11" ht="12.75" customHeight="1" x14ac:dyDescent="0.25">
      <c r="A11" s="9">
        <v>10</v>
      </c>
      <c r="B11" s="9" t="s">
        <v>20</v>
      </c>
      <c r="C11" s="57" t="str">
        <f>CONCATENATE(D11&amp;J$2,"_",$I$2&amp;"-1")</f>
        <v>62-UWSIF-EnrichedUrea-0_8-1</v>
      </c>
      <c r="D11" s="10" t="s">
        <v>92</v>
      </c>
      <c r="E11" s="11"/>
      <c r="F11" s="14" t="s">
        <v>79</v>
      </c>
      <c r="G11" s="14" t="s">
        <v>80</v>
      </c>
      <c r="H11" s="14"/>
      <c r="J11" s="33"/>
      <c r="K11" s="34"/>
    </row>
    <row r="12" spans="1:11" ht="12.75" customHeight="1" x14ac:dyDescent="0.25">
      <c r="A12" s="9">
        <v>11</v>
      </c>
      <c r="B12" s="9" t="s">
        <v>21</v>
      </c>
      <c r="C12" s="57" t="str">
        <f>CONCATENATE(D12&amp;J$2,"_",$I$2&amp;"-2")</f>
        <v>62-UWSIF-EnrichedUrea-0_8-2</v>
      </c>
      <c r="D12" s="10" t="s">
        <v>92</v>
      </c>
      <c r="E12" s="11"/>
      <c r="F12" s="14" t="s">
        <v>79</v>
      </c>
      <c r="G12" s="14" t="s">
        <v>80</v>
      </c>
      <c r="H12" s="14"/>
      <c r="J12" s="33"/>
      <c r="K12" s="34"/>
    </row>
    <row r="13" spans="1:11" ht="12.75" customHeight="1" x14ac:dyDescent="0.25">
      <c r="A13" s="9">
        <v>12</v>
      </c>
      <c r="B13" s="9" t="s">
        <v>22</v>
      </c>
      <c r="C13" s="57" t="str">
        <f>CONCATENATE(D13&amp;J$2,"_",$I$2&amp;"-1")</f>
        <v>63-UWSIF-EnrichedUrea-0_8-1</v>
      </c>
      <c r="D13" s="41" t="s">
        <v>93</v>
      </c>
      <c r="E13" s="42"/>
      <c r="F13" s="14" t="s">
        <v>79</v>
      </c>
      <c r="G13" s="14" t="s">
        <v>79</v>
      </c>
      <c r="H13" s="14"/>
      <c r="J13" s="33"/>
      <c r="K13" s="34"/>
    </row>
    <row r="14" spans="1:11" ht="12.75" customHeight="1" x14ac:dyDescent="0.25">
      <c r="A14" s="9">
        <v>13</v>
      </c>
      <c r="B14" s="9" t="s">
        <v>23</v>
      </c>
      <c r="C14" s="57" t="str">
        <f>CONCATENATE(D14&amp;J$2,"_",$I$2&amp;"-2")</f>
        <v>63-UWSIF-EnrichedUrea-0_8-2</v>
      </c>
      <c r="D14" s="41" t="s">
        <v>93</v>
      </c>
      <c r="E14" s="42"/>
      <c r="F14" s="14" t="s">
        <v>79</v>
      </c>
      <c r="G14" s="14" t="s">
        <v>79</v>
      </c>
      <c r="H14" s="14"/>
      <c r="J14" s="33"/>
      <c r="K14" s="34"/>
    </row>
    <row r="15" spans="1:11" ht="12.75" customHeight="1" x14ac:dyDescent="0.25">
      <c r="A15" s="9">
        <v>14</v>
      </c>
      <c r="B15" s="9" t="s">
        <v>24</v>
      </c>
      <c r="C15" s="57" t="str">
        <f>CONCATENATE(D15&amp;J$2,"_",$I$2&amp;"-3")</f>
        <v>39-UWSIF-Glut-2-0_8-3</v>
      </c>
      <c r="D15" s="41" t="s">
        <v>78</v>
      </c>
      <c r="E15" s="42"/>
      <c r="F15" s="14" t="s">
        <v>76</v>
      </c>
      <c r="G15" s="14" t="s">
        <v>76</v>
      </c>
      <c r="H15" s="14"/>
      <c r="J15" s="33"/>
      <c r="K15" s="34"/>
    </row>
    <row r="16" spans="1:11" ht="12.75" customHeight="1" x14ac:dyDescent="0.25">
      <c r="A16" s="9">
        <v>15</v>
      </c>
      <c r="B16" s="9" t="s">
        <v>25</v>
      </c>
      <c r="C16" s="57" t="str">
        <f>CONCATENATE(D16&amp;J$2,"_",$I$2&amp;"-4")</f>
        <v>39-UWSIF-Glut-2-0_8-4</v>
      </c>
      <c r="D16" s="41" t="s">
        <v>78</v>
      </c>
      <c r="E16" s="42"/>
      <c r="F16" s="14" t="s">
        <v>76</v>
      </c>
      <c r="G16" s="14" t="s">
        <v>76</v>
      </c>
      <c r="H16" s="14"/>
      <c r="J16" s="35"/>
      <c r="K16" s="36"/>
    </row>
    <row r="17" spans="1:12" ht="12.75" customHeight="1" thickBot="1" x14ac:dyDescent="0.3">
      <c r="A17" s="9">
        <v>16</v>
      </c>
      <c r="B17" s="9" t="s">
        <v>26</v>
      </c>
      <c r="C17" s="3" t="str">
        <f>_xlfn.CONCAT($J$2,"_", $I$2, "-"&amp;((ROW()-16+192)))</f>
        <v>0_8-193</v>
      </c>
      <c r="D17" s="15"/>
      <c r="E17" s="15"/>
      <c r="F17" s="14" t="s">
        <v>81</v>
      </c>
      <c r="G17" s="14"/>
      <c r="H17" s="16"/>
      <c r="J17" s="40"/>
      <c r="K17" s="40"/>
    </row>
    <row r="18" spans="1:12" ht="12.75" customHeight="1" thickBot="1" x14ac:dyDescent="0.3">
      <c r="A18" s="9">
        <v>17</v>
      </c>
      <c r="B18" s="9" t="s">
        <v>27</v>
      </c>
      <c r="C18" s="3" t="str">
        <f t="shared" ref="C18:C44" si="0">_xlfn.CONCAT($J$2,"_", $I$2, "-"&amp;((ROW()-16+192)))</f>
        <v>0_8-194</v>
      </c>
      <c r="D18" s="15"/>
      <c r="E18" s="15"/>
      <c r="F18" s="14" t="s">
        <v>81</v>
      </c>
      <c r="G18" s="14"/>
      <c r="H18" s="16"/>
      <c r="J18" s="45" t="s">
        <v>89</v>
      </c>
      <c r="K18" s="46" t="s">
        <v>60</v>
      </c>
      <c r="L18" s="47" t="s">
        <v>97</v>
      </c>
    </row>
    <row r="19" spans="1:12" ht="12.75" customHeight="1" x14ac:dyDescent="0.25">
      <c r="A19" s="9">
        <v>18</v>
      </c>
      <c r="B19" s="9" t="s">
        <v>28</v>
      </c>
      <c r="C19" s="3" t="str">
        <f t="shared" si="0"/>
        <v>0_8-195</v>
      </c>
      <c r="D19" s="15"/>
      <c r="E19" s="15"/>
      <c r="F19" s="14" t="s">
        <v>81</v>
      </c>
      <c r="G19" s="14"/>
      <c r="H19" s="16"/>
      <c r="J19" s="37" t="s">
        <v>66</v>
      </c>
      <c r="K19" s="1"/>
      <c r="L19" s="48" t="s">
        <v>76</v>
      </c>
    </row>
    <row r="20" spans="1:12" ht="12.75" customHeight="1" x14ac:dyDescent="0.25">
      <c r="A20" s="9">
        <v>19</v>
      </c>
      <c r="B20" s="9" t="s">
        <v>29</v>
      </c>
      <c r="C20" s="3" t="str">
        <f t="shared" si="0"/>
        <v>0_8-196</v>
      </c>
      <c r="D20" s="15"/>
      <c r="E20" s="15"/>
      <c r="F20" s="14" t="s">
        <v>81</v>
      </c>
      <c r="G20" s="14"/>
      <c r="H20" s="16"/>
      <c r="J20" s="37" t="s">
        <v>67</v>
      </c>
      <c r="K20" s="1"/>
      <c r="L20" s="37" t="s">
        <v>79</v>
      </c>
    </row>
    <row r="21" spans="1:12" ht="12.75" customHeight="1" x14ac:dyDescent="0.25">
      <c r="A21" s="9">
        <v>20</v>
      </c>
      <c r="B21" s="9" t="s">
        <v>30</v>
      </c>
      <c r="C21" s="3" t="str">
        <f t="shared" si="0"/>
        <v>0_8-197</v>
      </c>
      <c r="D21" s="15"/>
      <c r="E21" s="15"/>
      <c r="F21" s="14" t="s">
        <v>81</v>
      </c>
      <c r="G21" s="14"/>
      <c r="H21" s="16"/>
      <c r="J21" s="37" t="s">
        <v>68</v>
      </c>
      <c r="K21" s="1"/>
      <c r="L21" s="37" t="s">
        <v>84</v>
      </c>
    </row>
    <row r="22" spans="1:12" ht="12.75" customHeight="1" x14ac:dyDescent="0.25">
      <c r="A22" s="9">
        <v>21</v>
      </c>
      <c r="B22" s="9" t="s">
        <v>31</v>
      </c>
      <c r="C22" s="3" t="str">
        <f t="shared" si="0"/>
        <v>0_8-198</v>
      </c>
      <c r="D22" s="15"/>
      <c r="E22" s="15"/>
      <c r="F22" s="14" t="s">
        <v>81</v>
      </c>
      <c r="G22" s="14"/>
      <c r="H22" s="16"/>
      <c r="J22" s="37" t="s">
        <v>71</v>
      </c>
      <c r="K22" s="1"/>
      <c r="L22" s="37" t="s">
        <v>77</v>
      </c>
    </row>
    <row r="23" spans="1:12" ht="12.75" customHeight="1" x14ac:dyDescent="0.25">
      <c r="A23" s="9">
        <v>22</v>
      </c>
      <c r="B23" s="9" t="s">
        <v>32</v>
      </c>
      <c r="C23" s="3" t="str">
        <f t="shared" si="0"/>
        <v>0_8-199</v>
      </c>
      <c r="D23" s="15"/>
      <c r="E23" s="15"/>
      <c r="F23" s="14" t="s">
        <v>81</v>
      </c>
      <c r="G23" s="14"/>
      <c r="H23" s="16"/>
      <c r="J23" s="37" t="s">
        <v>70</v>
      </c>
      <c r="K23" s="1"/>
      <c r="L23" s="37" t="s">
        <v>80</v>
      </c>
    </row>
    <row r="24" spans="1:12" ht="12.75" customHeight="1" x14ac:dyDescent="0.25">
      <c r="A24" s="9">
        <v>23</v>
      </c>
      <c r="B24" s="9" t="s">
        <v>33</v>
      </c>
      <c r="C24" s="3" t="str">
        <f t="shared" si="0"/>
        <v>0_8-200</v>
      </c>
      <c r="D24" s="15"/>
      <c r="E24" s="15"/>
      <c r="F24" s="14" t="s">
        <v>81</v>
      </c>
      <c r="G24" s="14"/>
      <c r="H24" s="16"/>
      <c r="J24" s="37" t="s">
        <v>69</v>
      </c>
      <c r="K24" s="1"/>
      <c r="L24" s="37" t="s">
        <v>81</v>
      </c>
    </row>
    <row r="25" spans="1:12" ht="12.75" customHeight="1" thickBot="1" x14ac:dyDescent="0.3">
      <c r="A25" s="9">
        <v>24</v>
      </c>
      <c r="B25" s="9" t="s">
        <v>34</v>
      </c>
      <c r="C25" s="3" t="str">
        <f t="shared" si="0"/>
        <v>0_8-201</v>
      </c>
      <c r="D25" s="15"/>
      <c r="E25" s="15"/>
      <c r="F25" s="14" t="s">
        <v>81</v>
      </c>
      <c r="G25" s="14"/>
      <c r="H25" s="16"/>
      <c r="J25" s="37" t="s">
        <v>78</v>
      </c>
      <c r="K25" s="1"/>
      <c r="L25" s="49" t="s">
        <v>90</v>
      </c>
    </row>
    <row r="26" spans="1:12" ht="12.75" customHeight="1" x14ac:dyDescent="0.25">
      <c r="A26" s="9">
        <v>25</v>
      </c>
      <c r="B26" s="9" t="s">
        <v>35</v>
      </c>
      <c r="C26" s="3" t="str">
        <f t="shared" si="0"/>
        <v>0_8-202</v>
      </c>
      <c r="D26" s="15"/>
      <c r="E26" s="15"/>
      <c r="F26" s="14" t="s">
        <v>81</v>
      </c>
      <c r="G26" s="14"/>
      <c r="H26" s="16"/>
      <c r="J26" s="37" t="s">
        <v>85</v>
      </c>
      <c r="K26" s="1"/>
      <c r="L26" s="50"/>
    </row>
    <row r="27" spans="1:12" ht="12.75" customHeight="1" x14ac:dyDescent="0.25">
      <c r="A27" s="9">
        <v>26</v>
      </c>
      <c r="B27" s="9" t="s">
        <v>36</v>
      </c>
      <c r="C27" s="3" t="str">
        <f t="shared" si="0"/>
        <v>0_8-203</v>
      </c>
      <c r="D27" s="15"/>
      <c r="E27" s="15"/>
      <c r="F27" s="14" t="s">
        <v>81</v>
      </c>
      <c r="G27" s="14"/>
      <c r="H27" s="16"/>
      <c r="J27" s="37" t="s">
        <v>72</v>
      </c>
      <c r="K27" s="1"/>
      <c r="L27" s="50"/>
    </row>
    <row r="28" spans="1:12" ht="12.75" customHeight="1" thickBot="1" x14ac:dyDescent="0.3">
      <c r="A28" s="9">
        <v>27</v>
      </c>
      <c r="B28" s="9" t="s">
        <v>37</v>
      </c>
      <c r="C28" s="3" t="str">
        <f t="shared" si="0"/>
        <v>0_8-204</v>
      </c>
      <c r="D28" s="15"/>
      <c r="E28" s="15"/>
      <c r="F28" s="14" t="s">
        <v>81</v>
      </c>
      <c r="G28" s="14"/>
      <c r="H28" s="16"/>
      <c r="J28" s="37" t="s">
        <v>75</v>
      </c>
      <c r="K28" s="1"/>
      <c r="L28" s="50"/>
    </row>
    <row r="29" spans="1:12" ht="12.75" customHeight="1" x14ac:dyDescent="0.25">
      <c r="A29" s="9">
        <v>28</v>
      </c>
      <c r="B29" s="9" t="s">
        <v>38</v>
      </c>
      <c r="C29" s="3" t="str">
        <f t="shared" si="0"/>
        <v>0_8-205</v>
      </c>
      <c r="D29" s="15"/>
      <c r="E29" s="15"/>
      <c r="F29" s="14" t="s">
        <v>81</v>
      </c>
      <c r="G29" s="14"/>
      <c r="H29" s="16"/>
      <c r="J29" s="51" t="s">
        <v>91</v>
      </c>
      <c r="K29" s="52" t="s">
        <v>61</v>
      </c>
      <c r="L29" s="50"/>
    </row>
    <row r="30" spans="1:12" ht="12.75" customHeight="1" x14ac:dyDescent="0.25">
      <c r="A30" s="9">
        <v>29</v>
      </c>
      <c r="B30" s="9" t="s">
        <v>39</v>
      </c>
      <c r="C30" s="3" t="str">
        <f t="shared" si="0"/>
        <v>0_8-206</v>
      </c>
      <c r="D30" s="15"/>
      <c r="E30" s="15"/>
      <c r="F30" s="14" t="s">
        <v>81</v>
      </c>
      <c r="G30" s="14"/>
      <c r="H30" s="16"/>
      <c r="J30" s="51" t="s">
        <v>92</v>
      </c>
      <c r="K30" s="53" t="s">
        <v>62</v>
      </c>
    </row>
    <row r="31" spans="1:12" ht="12.75" customHeight="1" x14ac:dyDescent="0.25">
      <c r="A31" s="9">
        <v>30</v>
      </c>
      <c r="B31" s="9" t="s">
        <v>40</v>
      </c>
      <c r="C31" s="3" t="str">
        <f t="shared" si="0"/>
        <v>0_8-207</v>
      </c>
      <c r="D31" s="15"/>
      <c r="E31" s="15"/>
      <c r="F31" s="14" t="s">
        <v>81</v>
      </c>
      <c r="G31" s="14"/>
      <c r="H31" s="16"/>
      <c r="J31" s="51" t="s">
        <v>93</v>
      </c>
      <c r="K31" s="53" t="s">
        <v>63</v>
      </c>
    </row>
    <row r="32" spans="1:12" ht="12.75" customHeight="1" x14ac:dyDescent="0.25">
      <c r="A32" s="9">
        <v>31</v>
      </c>
      <c r="B32" s="9" t="s">
        <v>41</v>
      </c>
      <c r="C32" s="3" t="str">
        <f t="shared" si="0"/>
        <v>0_8-208</v>
      </c>
      <c r="D32" s="15"/>
      <c r="E32" s="15"/>
      <c r="F32" s="14" t="s">
        <v>81</v>
      </c>
      <c r="G32" s="14"/>
      <c r="H32" s="16"/>
      <c r="J32" s="51" t="s">
        <v>94</v>
      </c>
      <c r="K32" s="53" t="s">
        <v>64</v>
      </c>
    </row>
    <row r="33" spans="1:11" ht="12.75" customHeight="1" thickBot="1" x14ac:dyDescent="0.3">
      <c r="A33" s="9">
        <v>32</v>
      </c>
      <c r="B33" s="9" t="s">
        <v>42</v>
      </c>
      <c r="C33" s="3" t="str">
        <f t="shared" si="0"/>
        <v>0_8-209</v>
      </c>
      <c r="D33" s="15"/>
      <c r="E33" s="15"/>
      <c r="F33" s="14" t="s">
        <v>81</v>
      </c>
      <c r="G33" s="14"/>
      <c r="H33" s="16"/>
      <c r="J33" s="54" t="s">
        <v>95</v>
      </c>
      <c r="K33" s="55" t="s">
        <v>65</v>
      </c>
    </row>
    <row r="34" spans="1:11" ht="12.75" customHeight="1" x14ac:dyDescent="0.25">
      <c r="A34" s="9">
        <v>33</v>
      </c>
      <c r="B34" s="9" t="s">
        <v>43</v>
      </c>
      <c r="C34" s="3" t="str">
        <f t="shared" si="0"/>
        <v>0_8-210</v>
      </c>
      <c r="D34" s="15"/>
      <c r="E34" s="15"/>
      <c r="F34" s="14" t="s">
        <v>81</v>
      </c>
      <c r="G34" s="14"/>
      <c r="H34" s="16"/>
    </row>
    <row r="35" spans="1:11" ht="12.75" customHeight="1" x14ac:dyDescent="0.25">
      <c r="A35" s="9">
        <v>34</v>
      </c>
      <c r="B35" s="9" t="s">
        <v>44</v>
      </c>
      <c r="C35" s="3" t="str">
        <f t="shared" si="0"/>
        <v>0_8-211</v>
      </c>
      <c r="D35" s="15"/>
      <c r="E35" s="15"/>
      <c r="F35" s="14" t="s">
        <v>81</v>
      </c>
      <c r="G35" s="14"/>
      <c r="H35" s="16"/>
    </row>
    <row r="36" spans="1:11" ht="12.75" customHeight="1" x14ac:dyDescent="0.25">
      <c r="A36" s="9">
        <v>35</v>
      </c>
      <c r="B36" s="9" t="s">
        <v>45</v>
      </c>
      <c r="C36" s="3" t="str">
        <f t="shared" si="0"/>
        <v>0_8-212</v>
      </c>
      <c r="D36" s="15"/>
      <c r="E36" s="15"/>
      <c r="F36" s="14" t="s">
        <v>81</v>
      </c>
      <c r="G36" s="14"/>
      <c r="H36" s="16"/>
    </row>
    <row r="37" spans="1:11" ht="12.75" customHeight="1" x14ac:dyDescent="0.25">
      <c r="A37" s="9">
        <v>36</v>
      </c>
      <c r="B37" s="9" t="s">
        <v>46</v>
      </c>
      <c r="C37" s="3" t="str">
        <f t="shared" si="0"/>
        <v>0_8-213</v>
      </c>
      <c r="D37" s="15"/>
      <c r="E37" s="15"/>
      <c r="F37" s="14" t="s">
        <v>81</v>
      </c>
      <c r="G37" s="14"/>
      <c r="H37" s="16"/>
    </row>
    <row r="38" spans="1:11" ht="12.75" customHeight="1" x14ac:dyDescent="0.25">
      <c r="A38" s="9">
        <v>37</v>
      </c>
      <c r="B38" s="9" t="s">
        <v>47</v>
      </c>
      <c r="C38" s="3" t="str">
        <f t="shared" si="0"/>
        <v>0_8-214</v>
      </c>
      <c r="D38" s="15"/>
      <c r="E38" s="15"/>
      <c r="F38" s="14" t="s">
        <v>81</v>
      </c>
      <c r="G38" s="14"/>
      <c r="H38" s="16"/>
    </row>
    <row r="39" spans="1:11" ht="12.75" customHeight="1" thickBot="1" x14ac:dyDescent="0.3">
      <c r="A39" s="9">
        <v>38</v>
      </c>
      <c r="B39" s="9" t="s">
        <v>48</v>
      </c>
      <c r="C39" s="3" t="str">
        <f t="shared" si="0"/>
        <v>0_8-215</v>
      </c>
      <c r="D39" s="15"/>
      <c r="E39" s="15"/>
      <c r="F39" s="14" t="s">
        <v>81</v>
      </c>
      <c r="G39" s="14"/>
      <c r="H39" s="16"/>
    </row>
    <row r="40" spans="1:11" ht="12.75" customHeight="1" x14ac:dyDescent="0.25">
      <c r="A40" s="9">
        <v>39</v>
      </c>
      <c r="B40" s="9" t="s">
        <v>49</v>
      </c>
      <c r="C40" s="3" t="str">
        <f t="shared" si="0"/>
        <v>0_8-216</v>
      </c>
      <c r="D40" s="15"/>
      <c r="E40" s="15"/>
      <c r="F40" s="14" t="s">
        <v>81</v>
      </c>
      <c r="G40" s="14"/>
      <c r="H40" s="16"/>
      <c r="J40" s="58" t="s">
        <v>86</v>
      </c>
      <c r="K40" s="59"/>
    </row>
    <row r="41" spans="1:11" ht="12.75" customHeight="1" x14ac:dyDescent="0.25">
      <c r="A41" s="9">
        <v>40</v>
      </c>
      <c r="B41" s="9" t="s">
        <v>50</v>
      </c>
      <c r="C41" s="3" t="str">
        <f t="shared" si="0"/>
        <v>0_8-217</v>
      </c>
      <c r="D41" s="15"/>
      <c r="E41" s="15"/>
      <c r="F41" s="14" t="s">
        <v>81</v>
      </c>
      <c r="G41" s="14"/>
      <c r="H41" s="16"/>
      <c r="J41" s="60"/>
      <c r="K41" s="61"/>
    </row>
    <row r="42" spans="1:11" ht="12.75" customHeight="1" x14ac:dyDescent="0.25">
      <c r="A42" s="9">
        <v>41</v>
      </c>
      <c r="B42" s="9" t="s">
        <v>51</v>
      </c>
      <c r="C42" s="3" t="str">
        <f t="shared" si="0"/>
        <v>0_8-218</v>
      </c>
      <c r="D42" s="15"/>
      <c r="E42" s="15"/>
      <c r="F42" s="14" t="s">
        <v>81</v>
      </c>
      <c r="G42" s="14"/>
      <c r="H42" s="16"/>
      <c r="J42" s="60"/>
      <c r="K42" s="61"/>
    </row>
    <row r="43" spans="1:11" ht="12.75" customHeight="1" x14ac:dyDescent="0.25">
      <c r="A43" s="9">
        <v>42</v>
      </c>
      <c r="B43" s="9" t="s">
        <v>52</v>
      </c>
      <c r="C43" s="3" t="str">
        <f t="shared" si="0"/>
        <v>0_8-219</v>
      </c>
      <c r="D43" s="15"/>
      <c r="E43" s="15"/>
      <c r="F43" s="14" t="s">
        <v>81</v>
      </c>
      <c r="G43" s="14"/>
      <c r="H43" s="16"/>
      <c r="J43" s="60"/>
      <c r="K43" s="61"/>
    </row>
    <row r="44" spans="1:11" ht="12.75" customHeight="1" x14ac:dyDescent="0.25">
      <c r="A44" s="9">
        <v>43</v>
      </c>
      <c r="B44" s="9" t="s">
        <v>53</v>
      </c>
      <c r="C44" s="3" t="str">
        <f t="shared" si="0"/>
        <v>0_8-220</v>
      </c>
      <c r="D44" s="15"/>
      <c r="E44" s="15"/>
      <c r="F44" s="14" t="s">
        <v>81</v>
      </c>
      <c r="G44" s="14"/>
      <c r="H44" s="16"/>
      <c r="J44" s="60"/>
      <c r="K44" s="61"/>
    </row>
    <row r="45" spans="1:11" ht="12.75" customHeight="1" x14ac:dyDescent="0.25">
      <c r="A45" s="9">
        <v>44</v>
      </c>
      <c r="B45" s="9" t="s">
        <v>54</v>
      </c>
      <c r="C45" s="57" t="str">
        <f>CONCATENATE(D45&amp;J$2,"_",$I$2&amp;"-3")</f>
        <v>62-UWSIF-EnrichedUrea-0_8-3</v>
      </c>
      <c r="D45" s="10" t="s">
        <v>92</v>
      </c>
      <c r="E45" s="11"/>
      <c r="F45" s="14" t="s">
        <v>90</v>
      </c>
      <c r="G45" s="14" t="s">
        <v>80</v>
      </c>
      <c r="H45" s="14"/>
      <c r="J45" s="60"/>
      <c r="K45" s="61"/>
    </row>
    <row r="46" spans="1:11" ht="12.75" customHeight="1" x14ac:dyDescent="0.25">
      <c r="A46" s="9">
        <v>45</v>
      </c>
      <c r="B46" s="9" t="s">
        <v>55</v>
      </c>
      <c r="C46" s="57" t="str">
        <f>CONCATENATE(D46&amp;J$2,"_",$I$2&amp;"-4")</f>
        <v>62-UWSIF-EnrichedUrea-0_8-4</v>
      </c>
      <c r="D46" s="10" t="s">
        <v>92</v>
      </c>
      <c r="E46" s="11"/>
      <c r="F46" s="14" t="s">
        <v>90</v>
      </c>
      <c r="G46" s="14" t="s">
        <v>80</v>
      </c>
      <c r="H46" s="14"/>
      <c r="J46" s="60"/>
      <c r="K46" s="61"/>
    </row>
    <row r="47" spans="1:11" ht="12.75" customHeight="1" x14ac:dyDescent="0.25">
      <c r="A47" s="9">
        <v>46</v>
      </c>
      <c r="B47" s="9" t="s">
        <v>56</v>
      </c>
      <c r="C47" s="57" t="str">
        <f>CONCATENATE(D47&amp;J$2,"_",$I$2&amp;"-3")</f>
        <v>63-UWSIF-EnrichedUrea-0_8-3</v>
      </c>
      <c r="D47" s="41" t="s">
        <v>93</v>
      </c>
      <c r="E47" s="42"/>
      <c r="F47" s="14" t="s">
        <v>90</v>
      </c>
      <c r="G47" s="14" t="s">
        <v>79</v>
      </c>
      <c r="H47" s="14"/>
      <c r="J47" s="60"/>
      <c r="K47" s="61"/>
    </row>
    <row r="48" spans="1:11" ht="12.75" customHeight="1" x14ac:dyDescent="0.25">
      <c r="A48" s="9">
        <v>47</v>
      </c>
      <c r="B48" s="9" t="s">
        <v>57</v>
      </c>
      <c r="C48" s="57" t="str">
        <f>CONCATENATE(D48&amp;J$2,"_",$I$2&amp;"-4")</f>
        <v>63-UWSIF-EnrichedUrea-0_8-4</v>
      </c>
      <c r="D48" s="41" t="s">
        <v>93</v>
      </c>
      <c r="E48" s="42"/>
      <c r="F48" s="14" t="s">
        <v>90</v>
      </c>
      <c r="G48" s="14" t="s">
        <v>79</v>
      </c>
      <c r="H48" s="14"/>
      <c r="J48" s="60"/>
      <c r="K48" s="61"/>
    </row>
    <row r="49" spans="1:11" ht="12.75" customHeight="1" x14ac:dyDescent="0.25">
      <c r="A49" s="9">
        <v>48</v>
      </c>
      <c r="B49" s="9" t="s">
        <v>58</v>
      </c>
      <c r="C49" s="57" t="str">
        <f>CONCATENATE(D49&amp;J$2,"_",$I$2&amp;"-5")</f>
        <v>39-UWSIF-Glut-2-0_8-5</v>
      </c>
      <c r="D49" s="41" t="s">
        <v>78</v>
      </c>
      <c r="E49" s="42"/>
      <c r="F49" s="14" t="s">
        <v>76</v>
      </c>
      <c r="G49" s="14" t="s">
        <v>76</v>
      </c>
      <c r="H49" s="14"/>
      <c r="J49" s="60"/>
      <c r="K49" s="61"/>
    </row>
    <row r="50" spans="1:11" ht="12.75" customHeight="1" thickBot="1" x14ac:dyDescent="0.3">
      <c r="A50" s="9">
        <v>49</v>
      </c>
      <c r="B50" s="9" t="s">
        <v>59</v>
      </c>
      <c r="C50" s="57" t="str">
        <f>CONCATENATE(D50&amp;J$2,"_",$I$2&amp;"-6")</f>
        <v>39-UWSIF-Glut-2-0_8-6</v>
      </c>
      <c r="D50" s="41" t="s">
        <v>78</v>
      </c>
      <c r="E50" s="42"/>
      <c r="F50" s="14" t="s">
        <v>76</v>
      </c>
      <c r="G50" s="14" t="s">
        <v>76</v>
      </c>
      <c r="H50" s="14"/>
      <c r="J50" s="38"/>
      <c r="K50" s="39"/>
    </row>
  </sheetData>
  <mergeCells count="1">
    <mergeCell ref="J40:K49"/>
  </mergeCells>
  <dataValidations count="2">
    <dataValidation type="list" allowBlank="1" showInputMessage="1" showErrorMessage="1" sqref="D2:D16 D45:D50" xr:uid="{BFD8BD30-D7C5-423F-AD31-B7ACE222A2A0}">
      <formula1>$J$19:$J$33</formula1>
    </dataValidation>
    <dataValidation type="list" allowBlank="1" showInputMessage="1" showErrorMessage="1" sqref="F2:G50" xr:uid="{E07BE47A-40A3-4BC6-8A5E-57308369007F}">
      <formula1>$L$19:$L$25</formula1>
    </dataValidation>
  </dataValidations>
  <printOptions horizontalCentered="1" verticalCentered="1"/>
  <pageMargins left="0.75" right="0.75" top="1" bottom="1" header="0.5" footer="0.5"/>
  <pageSetup scale="96" orientation="portrait" r:id="rId1"/>
  <headerFooter alignWithMargins="0"/>
  <ignoredErrors>
    <ignoredError sqref="C8:C5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F1C89CA6FD94745B5721A025ADC314F" ma:contentTypeVersion="1" ma:contentTypeDescription="Create a new document." ma:contentTypeScope="" ma:versionID="9c8b9057af39ae3d6823559e7a15ea1b">
  <xsd:schema xmlns:xsd="http://www.w3.org/2001/XMLSchema" xmlns:xs="http://www.w3.org/2001/XMLSchema" xmlns:p="http://schemas.microsoft.com/office/2006/metadata/properties" xmlns:ns3="d2ccbbc5-702b-444b-9f83-8538eea9e26d" targetNamespace="http://schemas.microsoft.com/office/2006/metadata/properties" ma:root="true" ma:fieldsID="70bddb91bf52c3c0720aae8bde0d65a3" ns3:_="">
    <xsd:import namespace="d2ccbbc5-702b-444b-9f83-8538eea9e26d"/>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cbbc5-702b-444b-9f83-8538eea9e26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B896CF-233E-423C-B52B-DD98A791F900}">
  <ds:schemaRefs>
    <ds:schemaRef ds:uri="http://purl.org/dc/dcmitype/"/>
    <ds:schemaRef ds:uri="http://schemas.microsoft.com/office/2006/documentManagement/types"/>
    <ds:schemaRef ds:uri="http://schemas.openxmlformats.org/package/2006/metadata/core-properties"/>
    <ds:schemaRef ds:uri="http://purl.org/dc/elements/1.1/"/>
    <ds:schemaRef ds:uri="http://purl.org/dc/terms/"/>
    <ds:schemaRef ds:uri="http://www.w3.org/XML/1998/namespace"/>
    <ds:schemaRef ds:uri="http://schemas.microsoft.com/office/infopath/2007/PartnerControls"/>
    <ds:schemaRef ds:uri="d2ccbbc5-702b-444b-9f83-8538eea9e26d"/>
    <ds:schemaRef ds:uri="http://schemas.microsoft.com/office/2006/metadata/properties"/>
  </ds:schemaRefs>
</ds:datastoreItem>
</file>

<file path=customXml/itemProps2.xml><?xml version="1.0" encoding="utf-8"?>
<ds:datastoreItem xmlns:ds="http://schemas.openxmlformats.org/officeDocument/2006/customXml" ds:itemID="{A4A96CDC-EC20-4558-B080-C5BE1E52976E}">
  <ds:schemaRefs>
    <ds:schemaRef ds:uri="http://schemas.microsoft.com/sharepoint/v3/contenttype/forms"/>
  </ds:schemaRefs>
</ds:datastoreItem>
</file>

<file path=customXml/itemProps3.xml><?xml version="1.0" encoding="utf-8"?>
<ds:datastoreItem xmlns:ds="http://schemas.openxmlformats.org/officeDocument/2006/customXml" ds:itemID="{1EBD116F-91C5-413D-9D8C-002F479CD4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ccbbc5-702b-444b-9f83-8538eea9e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Tray 1</vt:lpstr>
      <vt:lpstr>Tray 2</vt:lpstr>
      <vt:lpstr>Tray 3</vt:lpstr>
      <vt:lpstr>Tray 4</vt:lpstr>
      <vt:lpstr>Tray 5</vt:lpstr>
      <vt:lpstr>Tray 6</vt:lpstr>
      <vt:lpstr>Tray 7</vt:lpstr>
      <vt:lpstr>Tray 8</vt:lpstr>
      <vt:lpstr>Tray 9</vt:lpstr>
    </vt:vector>
  </TitlesOfParts>
  <Company>University of Wyoming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Chandelle Joan Macdonald</dc:creator>
  <cp:lastModifiedBy>Chandelle Joan Macdonald</cp:lastModifiedBy>
  <dcterms:created xsi:type="dcterms:W3CDTF">2012-04-13T15:21:11Z</dcterms:created>
  <dcterms:modified xsi:type="dcterms:W3CDTF">2026-01-09T23:51:34Z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0x0101000F1C89CA6FD94745B5721A025ADC314F</vt:lpwstr>
  </property>
  <property fmtid="{D5CDD505-2E9C-101B-9397-08002B2CF9AE}" pid="3" name="IsMyDocuments">
    <vt:bool>true</vt:bool>
  </property>
</Properties>
</file>