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https://uwy-my.sharepoint.com/personal/cmacdon1_uwyo_edu/Documents/UWYOSIFSharedWorkspace/UWYOSIFTeamFolder/SampleSheetTemplates/"/>
    </mc:Choice>
  </mc:AlternateContent>
  <xr:revisionPtr revIDLastSave="3" documentId="8_{03647E91-EC45-40EB-BC66-BACA5D1B0401}" xr6:coauthVersionLast="47" xr6:coauthVersionMax="47" xr10:uidLastSave="{0AA84D88-665E-4E75-8B00-F1E5CF28291A}"/>
  <bookViews>
    <workbookView xWindow="-96" yWindow="0" windowWidth="20676" windowHeight="16656" activeTab="1" xr2:uid="{00000000-000D-0000-FFFF-FFFF00000000}"/>
  </bookViews>
  <sheets>
    <sheet name="Info" sheetId="60" r:id="rId1"/>
    <sheet name="Tray 1" sheetId="21" r:id="rId2"/>
    <sheet name="Tray 2" sheetId="52" r:id="rId3"/>
    <sheet name="Tray 3" sheetId="53" r:id="rId4"/>
    <sheet name="Tray 4" sheetId="54" r:id="rId5"/>
    <sheet name="Tray 5" sheetId="55" r:id="rId6"/>
    <sheet name="Tray 6" sheetId="56" r:id="rId7"/>
    <sheet name="Tray 7" sheetId="57" r:id="rId8"/>
    <sheet name="Tray 8" sheetId="58" r:id="rId9"/>
    <sheet name="Tray 9" sheetId="59" r:id="rId10"/>
  </sheets>
  <definedNames>
    <definedName name="_45_UWSIF__Soil2" localSheetId="2">'Tray 2'!$I$33:$I$40</definedName>
    <definedName name="_45_UWSIF__Soil2" localSheetId="3">'Tray 3'!$I$33:$I$40</definedName>
    <definedName name="_45_UWSIF__Soil2" localSheetId="4">'Tray 4'!$I$33:$I$40</definedName>
    <definedName name="_45_UWSIF__Soil2" localSheetId="5">'Tray 5'!$I$33:$I$40</definedName>
    <definedName name="_45_UWSIF__Soil2" localSheetId="6">'Tray 6'!$I$33:$I$40</definedName>
    <definedName name="_45_UWSIF__Soil2" localSheetId="7">'Tray 7'!$I$33:$I$40</definedName>
    <definedName name="_45_UWSIF__Soil2" localSheetId="8">'Tray 8'!$I$33:$I$40</definedName>
    <definedName name="_45_UWSIF__Soil2" localSheetId="9">'Tray 9'!$I$33:$I$40</definedName>
    <definedName name="_45_UWSIF__Soil2">'Tray 1'!$I$33:$I$40</definedName>
  </definedNames>
  <calcPr calcId="191028"/>
  <customWorkbookViews>
    <customWorkbookView name="Chandelle Joan Macdonald - Personal View" guid="{7E158502-C153-4CC7-A325-986E2F368088}" mergeInterval="0" personalView="1" maximized="1" windowWidth="1676" windowHeight="811" activeSheetId="4"/>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 i="52" l="1"/>
  <c r="C36" i="21"/>
  <c r="C15" i="21"/>
  <c r="C2" i="21" l="1"/>
  <c r="C8" i="21" l="1"/>
  <c r="C10" i="21"/>
  <c r="C37" i="21"/>
  <c r="C38" i="21"/>
  <c r="C39" i="21"/>
  <c r="C40" i="21"/>
  <c r="C41" i="21"/>
  <c r="C42" i="21"/>
  <c r="C43" i="21"/>
  <c r="C44" i="21"/>
  <c r="J2" i="59"/>
  <c r="I2" i="59"/>
  <c r="J2" i="58"/>
  <c r="I2" i="58"/>
  <c r="J2" i="57"/>
  <c r="I2" i="57"/>
  <c r="J2" i="56"/>
  <c r="I2" i="56"/>
  <c r="J2" i="55"/>
  <c r="I2" i="55"/>
  <c r="J2" i="54"/>
  <c r="I2" i="54"/>
  <c r="J2" i="53"/>
  <c r="I2" i="53"/>
  <c r="J2" i="52"/>
  <c r="I2" i="52"/>
  <c r="C9" i="52" s="1"/>
  <c r="C34" i="21"/>
  <c r="C35" i="21"/>
  <c r="C13" i="21"/>
  <c r="C49" i="21"/>
  <c r="C50" i="21"/>
  <c r="C48" i="21"/>
  <c r="C47" i="21"/>
  <c r="C46" i="21"/>
  <c r="C45" i="21"/>
  <c r="C29" i="21"/>
  <c r="C28" i="21"/>
  <c r="C12" i="21"/>
  <c r="C11" i="21"/>
  <c r="C9" i="21"/>
  <c r="C7" i="21"/>
  <c r="C6" i="21"/>
  <c r="C5" i="21"/>
  <c r="C4" i="21"/>
  <c r="C3" i="21"/>
  <c r="C33" i="21"/>
  <c r="C32" i="21"/>
  <c r="C31" i="21"/>
  <c r="C30" i="21"/>
  <c r="C27" i="21"/>
  <c r="C26" i="21"/>
  <c r="C25" i="21"/>
  <c r="C24" i="21"/>
  <c r="C23" i="21"/>
  <c r="C22" i="21"/>
  <c r="C21" i="21"/>
  <c r="C20" i="21"/>
  <c r="C19" i="21"/>
  <c r="C18" i="21"/>
  <c r="C17" i="21"/>
  <c r="C16" i="21"/>
  <c r="C14" i="21"/>
  <c r="C36" i="58" l="1"/>
  <c r="C15" i="58"/>
  <c r="C15" i="57"/>
  <c r="C36" i="57"/>
  <c r="C36" i="59"/>
  <c r="C15" i="59"/>
  <c r="C36" i="55"/>
  <c r="C15" i="55"/>
  <c r="C15" i="52"/>
  <c r="C9" i="53"/>
  <c r="C15" i="53"/>
  <c r="C36" i="53"/>
  <c r="C36" i="56"/>
  <c r="C15" i="56"/>
  <c r="C36" i="54"/>
  <c r="C15" i="54"/>
  <c r="C46" i="52"/>
  <c r="C40" i="52"/>
  <c r="C33" i="52"/>
  <c r="C25" i="52"/>
  <c r="C19" i="52"/>
  <c r="C32" i="52"/>
  <c r="C24" i="52"/>
  <c r="C18" i="52"/>
  <c r="C35" i="52"/>
  <c r="C20" i="52"/>
  <c r="C39" i="52"/>
  <c r="C21" i="52"/>
  <c r="C34" i="52"/>
  <c r="C44" i="52"/>
  <c r="C38" i="52"/>
  <c r="C31" i="52"/>
  <c r="C23" i="52"/>
  <c r="C17" i="52"/>
  <c r="C37" i="52"/>
  <c r="C22" i="52"/>
  <c r="C42" i="52"/>
  <c r="C14" i="52"/>
  <c r="C43" i="52"/>
  <c r="C30" i="52"/>
  <c r="C16" i="52"/>
  <c r="C27" i="52"/>
  <c r="C41" i="52"/>
  <c r="C26" i="52"/>
  <c r="C13" i="52"/>
  <c r="C50" i="54"/>
  <c r="C40" i="54"/>
  <c r="C33" i="54"/>
  <c r="C25" i="54"/>
  <c r="C19" i="54"/>
  <c r="C13" i="54"/>
  <c r="C32" i="54"/>
  <c r="C18" i="54"/>
  <c r="C27" i="54"/>
  <c r="C39" i="54"/>
  <c r="C24" i="54"/>
  <c r="C35" i="54"/>
  <c r="C34" i="54"/>
  <c r="C44" i="54"/>
  <c r="C38" i="54"/>
  <c r="C31" i="54"/>
  <c r="C23" i="54"/>
  <c r="C17" i="54"/>
  <c r="C30" i="54"/>
  <c r="C26" i="54"/>
  <c r="C43" i="54"/>
  <c r="C37" i="54"/>
  <c r="C22" i="54"/>
  <c r="C16" i="54"/>
  <c r="C42" i="54"/>
  <c r="C21" i="54"/>
  <c r="C41" i="54"/>
  <c r="C14" i="54"/>
  <c r="C20" i="54"/>
  <c r="C50" i="53"/>
  <c r="C39" i="53"/>
  <c r="C32" i="53"/>
  <c r="C24" i="53"/>
  <c r="C18" i="53"/>
  <c r="C38" i="53"/>
  <c r="C23" i="53"/>
  <c r="C41" i="53"/>
  <c r="C40" i="53"/>
  <c r="C44" i="53"/>
  <c r="C31" i="53"/>
  <c r="C17" i="53"/>
  <c r="C26" i="53"/>
  <c r="C14" i="53"/>
  <c r="C19" i="53"/>
  <c r="C43" i="53"/>
  <c r="C37" i="53"/>
  <c r="C30" i="53"/>
  <c r="C22" i="53"/>
  <c r="C16" i="53"/>
  <c r="C42" i="53"/>
  <c r="C27" i="53"/>
  <c r="C33" i="53"/>
  <c r="C35" i="53"/>
  <c r="C21" i="53"/>
  <c r="C34" i="53"/>
  <c r="C20" i="53"/>
  <c r="C25" i="53"/>
  <c r="C13" i="53"/>
  <c r="C50" i="55"/>
  <c r="C41" i="55"/>
  <c r="C34" i="55"/>
  <c r="C26" i="55"/>
  <c r="C20" i="55"/>
  <c r="C14" i="55"/>
  <c r="C40" i="55"/>
  <c r="C25" i="55"/>
  <c r="C13" i="55"/>
  <c r="C43" i="55"/>
  <c r="C16" i="55"/>
  <c r="C33" i="55"/>
  <c r="C19" i="55"/>
  <c r="C22" i="55"/>
  <c r="C35" i="55"/>
  <c r="C39" i="55"/>
  <c r="C32" i="55"/>
  <c r="C24" i="55"/>
  <c r="C18" i="55"/>
  <c r="C17" i="55"/>
  <c r="C37" i="55"/>
  <c r="C21" i="55"/>
  <c r="C44" i="55"/>
  <c r="C38" i="55"/>
  <c r="C31" i="55"/>
  <c r="C23" i="55"/>
  <c r="C30" i="55"/>
  <c r="C27" i="55"/>
  <c r="C42" i="55"/>
  <c r="C50" i="58"/>
  <c r="C44" i="58"/>
  <c r="C38" i="58"/>
  <c r="C31" i="58"/>
  <c r="C23" i="58"/>
  <c r="C17" i="58"/>
  <c r="C19" i="58"/>
  <c r="C24" i="58"/>
  <c r="C43" i="58"/>
  <c r="C37" i="58"/>
  <c r="C30" i="58"/>
  <c r="C22" i="58"/>
  <c r="C16" i="58"/>
  <c r="C33" i="58"/>
  <c r="C18" i="58"/>
  <c r="C42" i="58"/>
  <c r="C35" i="58"/>
  <c r="C27" i="58"/>
  <c r="C21" i="58"/>
  <c r="C25" i="58"/>
  <c r="C32" i="58"/>
  <c r="C41" i="58"/>
  <c r="C34" i="58"/>
  <c r="C26" i="58"/>
  <c r="C20" i="58"/>
  <c r="C14" i="58"/>
  <c r="C40" i="58"/>
  <c r="C13" i="58"/>
  <c r="C39" i="58"/>
  <c r="C50" i="57"/>
  <c r="C43" i="57"/>
  <c r="C37" i="57"/>
  <c r="C30" i="57"/>
  <c r="C22" i="57"/>
  <c r="C16" i="57"/>
  <c r="C38" i="57"/>
  <c r="C42" i="57"/>
  <c r="C35" i="57"/>
  <c r="C27" i="57"/>
  <c r="C21" i="57"/>
  <c r="C24" i="57"/>
  <c r="C44" i="57"/>
  <c r="C23" i="57"/>
  <c r="C41" i="57"/>
  <c r="C34" i="57"/>
  <c r="C26" i="57"/>
  <c r="C20" i="57"/>
  <c r="C14" i="57"/>
  <c r="C39" i="57"/>
  <c r="C18" i="57"/>
  <c r="C17" i="57"/>
  <c r="C40" i="57"/>
  <c r="C33" i="57"/>
  <c r="C25" i="57"/>
  <c r="C19" i="57"/>
  <c r="C13" i="57"/>
  <c r="C32" i="57"/>
  <c r="C31" i="57"/>
  <c r="C5" i="52"/>
  <c r="C50" i="59"/>
  <c r="C39" i="59"/>
  <c r="C32" i="59"/>
  <c r="C24" i="59"/>
  <c r="C18" i="59"/>
  <c r="C19" i="59"/>
  <c r="C44" i="59"/>
  <c r="C38" i="59"/>
  <c r="C31" i="59"/>
  <c r="C23" i="59"/>
  <c r="C17" i="59"/>
  <c r="C40" i="59"/>
  <c r="C13" i="59"/>
  <c r="C43" i="59"/>
  <c r="C37" i="59"/>
  <c r="C30" i="59"/>
  <c r="C22" i="59"/>
  <c r="C16" i="59"/>
  <c r="C41" i="59"/>
  <c r="C26" i="59"/>
  <c r="C14" i="59"/>
  <c r="C33" i="59"/>
  <c r="C42" i="59"/>
  <c r="C35" i="59"/>
  <c r="C27" i="59"/>
  <c r="C21" i="59"/>
  <c r="C34" i="59"/>
  <c r="C20" i="59"/>
  <c r="C25" i="59"/>
  <c r="C50" i="56"/>
  <c r="C42" i="56"/>
  <c r="C35" i="56"/>
  <c r="C27" i="56"/>
  <c r="C21" i="56"/>
  <c r="C26" i="56"/>
  <c r="C44" i="56"/>
  <c r="C30" i="56"/>
  <c r="C41" i="56"/>
  <c r="C34" i="56"/>
  <c r="C20" i="56"/>
  <c r="C14" i="56"/>
  <c r="C23" i="56"/>
  <c r="C43" i="56"/>
  <c r="C40" i="56"/>
  <c r="C33" i="56"/>
  <c r="C25" i="56"/>
  <c r="C19" i="56"/>
  <c r="C13" i="56"/>
  <c r="C31" i="56"/>
  <c r="C22" i="56"/>
  <c r="C39" i="56"/>
  <c r="C32" i="56"/>
  <c r="C24" i="56"/>
  <c r="C18" i="56"/>
  <c r="C38" i="56"/>
  <c r="C17" i="56"/>
  <c r="C37" i="56"/>
  <c r="C16" i="56"/>
  <c r="C29" i="52"/>
  <c r="C45" i="53"/>
  <c r="C6" i="54"/>
  <c r="C6" i="52"/>
  <c r="C10" i="53"/>
  <c r="C28" i="53"/>
  <c r="C46" i="53"/>
  <c r="C12" i="54"/>
  <c r="C7" i="52"/>
  <c r="C2" i="54"/>
  <c r="C11" i="52"/>
  <c r="C47" i="52"/>
  <c r="C12" i="52"/>
  <c r="C50" i="52"/>
  <c r="C3" i="53"/>
  <c r="C49" i="52"/>
  <c r="C4" i="53"/>
  <c r="C3" i="54"/>
  <c r="C9" i="59"/>
  <c r="C45" i="59"/>
  <c r="C4" i="59"/>
  <c r="C46" i="59"/>
  <c r="C5" i="59"/>
  <c r="C11" i="59"/>
  <c r="C29" i="59"/>
  <c r="C47" i="59"/>
  <c r="C3" i="59"/>
  <c r="C10" i="59"/>
  <c r="C28" i="59"/>
  <c r="C2" i="59"/>
  <c r="C6" i="59"/>
  <c r="C12" i="59"/>
  <c r="C48" i="59"/>
  <c r="C49" i="59"/>
  <c r="C7" i="59"/>
  <c r="C8" i="59"/>
  <c r="C8" i="58"/>
  <c r="C3" i="58"/>
  <c r="C9" i="58"/>
  <c r="C45" i="58"/>
  <c r="C4" i="58"/>
  <c r="C10" i="58"/>
  <c r="C28" i="58"/>
  <c r="C46" i="58"/>
  <c r="C5" i="58"/>
  <c r="C11" i="58"/>
  <c r="C29" i="58"/>
  <c r="C47" i="58"/>
  <c r="C2" i="58"/>
  <c r="C6" i="58"/>
  <c r="C12" i="58"/>
  <c r="C48" i="58"/>
  <c r="C7" i="58"/>
  <c r="C49" i="58"/>
  <c r="C3" i="57"/>
  <c r="C9" i="57"/>
  <c r="C45" i="57"/>
  <c r="C4" i="57"/>
  <c r="C10" i="57"/>
  <c r="C28" i="57"/>
  <c r="C46" i="57"/>
  <c r="C5" i="57"/>
  <c r="C11" i="57"/>
  <c r="C29" i="57"/>
  <c r="C47" i="57"/>
  <c r="C2" i="57"/>
  <c r="C6" i="57"/>
  <c r="C12" i="57"/>
  <c r="C48" i="57"/>
  <c r="C49" i="57"/>
  <c r="C7" i="57"/>
  <c r="C8" i="57"/>
  <c r="C4" i="56"/>
  <c r="C10" i="56"/>
  <c r="C28" i="56"/>
  <c r="C46" i="56"/>
  <c r="C5" i="56"/>
  <c r="C11" i="56"/>
  <c r="C29" i="56"/>
  <c r="C47" i="56"/>
  <c r="C7" i="56"/>
  <c r="C49" i="56"/>
  <c r="C3" i="56"/>
  <c r="C9" i="56"/>
  <c r="C45" i="56"/>
  <c r="C2" i="56"/>
  <c r="C6" i="56"/>
  <c r="C12" i="56"/>
  <c r="C48" i="56"/>
  <c r="C8" i="56"/>
  <c r="C3" i="55"/>
  <c r="C9" i="55"/>
  <c r="C45" i="55"/>
  <c r="C4" i="55"/>
  <c r="C10" i="55"/>
  <c r="C28" i="55"/>
  <c r="C46" i="55"/>
  <c r="C5" i="55"/>
  <c r="C11" i="55"/>
  <c r="C29" i="55"/>
  <c r="C47" i="55"/>
  <c r="C2" i="55"/>
  <c r="C6" i="55"/>
  <c r="C12" i="55"/>
  <c r="C48" i="55"/>
  <c r="C49" i="55"/>
  <c r="C7" i="55"/>
  <c r="C8" i="55"/>
  <c r="C9" i="54"/>
  <c r="C45" i="54"/>
  <c r="C4" i="54"/>
  <c r="C10" i="54"/>
  <c r="C28" i="54"/>
  <c r="C46" i="54"/>
  <c r="C5" i="54"/>
  <c r="C11" i="54"/>
  <c r="C29" i="54"/>
  <c r="C47" i="54"/>
  <c r="C7" i="54"/>
  <c r="C49" i="54"/>
  <c r="C48" i="54"/>
  <c r="C8" i="54"/>
  <c r="C5" i="53"/>
  <c r="C11" i="53"/>
  <c r="C29" i="53"/>
  <c r="C47" i="53"/>
  <c r="C2" i="53"/>
  <c r="C6" i="53"/>
  <c r="C12" i="53"/>
  <c r="C48" i="53"/>
  <c r="C7" i="53"/>
  <c r="C49" i="53"/>
  <c r="C8" i="53"/>
  <c r="C2" i="52"/>
  <c r="C8" i="52"/>
  <c r="C3" i="52"/>
  <c r="C45" i="52"/>
  <c r="C4" i="52"/>
  <c r="C10" i="52"/>
  <c r="C28" i="52"/>
  <c r="C48" i="52"/>
</calcChain>
</file>

<file path=xl/sharedStrings.xml><?xml version="1.0" encoding="utf-8"?>
<sst xmlns="http://schemas.openxmlformats.org/spreadsheetml/2006/main" count="1386" uniqueCount="85">
  <si>
    <t>AS#</t>
  </si>
  <si>
    <t>WELL</t>
  </si>
  <si>
    <t>UWSIF ID</t>
  </si>
  <si>
    <t>SAMPLE ID</t>
  </si>
  <si>
    <t>WEIGHT</t>
  </si>
  <si>
    <t>TRAY #</t>
  </si>
  <si>
    <t>PI</t>
  </si>
  <si>
    <t>ROUTING SHEET #</t>
  </si>
  <si>
    <t>A1</t>
  </si>
  <si>
    <t>A2</t>
  </si>
  <si>
    <t>A3</t>
  </si>
  <si>
    <t>A4</t>
  </si>
  <si>
    <t>100-CAROUSEL TEMPLATE*</t>
  </si>
  <si>
    <t>A5</t>
  </si>
  <si>
    <t>A6</t>
  </si>
  <si>
    <t>A7</t>
  </si>
  <si>
    <t xml:space="preserve">Grey fields are filled out by SIF Techs Only </t>
  </si>
  <si>
    <t>A8</t>
  </si>
  <si>
    <t>47-UWSIF-Alfalfa2-</t>
  </si>
  <si>
    <t>A9</t>
  </si>
  <si>
    <t>*Use 50 Carousel template if sample diameter</t>
  </si>
  <si>
    <t>A10</t>
  </si>
  <si>
    <t>is larger than 3.5mm</t>
  </si>
  <si>
    <t>A11</t>
  </si>
  <si>
    <t>A12</t>
  </si>
  <si>
    <t>B1</t>
  </si>
  <si>
    <t>B2</t>
  </si>
  <si>
    <t>B3</t>
  </si>
  <si>
    <t>B4</t>
  </si>
  <si>
    <t>B5</t>
  </si>
  <si>
    <t>B6</t>
  </si>
  <si>
    <t>B7</t>
  </si>
  <si>
    <t>B8</t>
  </si>
  <si>
    <t>B9</t>
  </si>
  <si>
    <t>B10</t>
  </si>
  <si>
    <t>B11</t>
  </si>
  <si>
    <t>User Comments:</t>
  </si>
  <si>
    <t>B12</t>
  </si>
  <si>
    <t>C1</t>
  </si>
  <si>
    <t>C2</t>
  </si>
  <si>
    <t>C3</t>
  </si>
  <si>
    <t>C4</t>
  </si>
  <si>
    <t>C5</t>
  </si>
  <si>
    <t>C6</t>
  </si>
  <si>
    <t>C7</t>
  </si>
  <si>
    <t>STDS</t>
  </si>
  <si>
    <t>C8</t>
  </si>
  <si>
    <t>01-UWSIF-Liver-</t>
  </si>
  <si>
    <t>C9</t>
  </si>
  <si>
    <t>02-UWSIF-Whole Blood-</t>
  </si>
  <si>
    <t>C10</t>
  </si>
  <si>
    <t>C11</t>
  </si>
  <si>
    <t xml:space="preserve">15-UWISF-Collagen- </t>
  </si>
  <si>
    <t>C12</t>
  </si>
  <si>
    <t>32-UWSIF-Keratin-</t>
  </si>
  <si>
    <t>D1</t>
  </si>
  <si>
    <t>D2</t>
  </si>
  <si>
    <t>312-UWSIF-Cellulose-</t>
  </si>
  <si>
    <t>D3</t>
  </si>
  <si>
    <t>315-UWSIF-Chitin-</t>
  </si>
  <si>
    <t>D4</t>
  </si>
  <si>
    <t>D5</t>
  </si>
  <si>
    <t>D6</t>
  </si>
  <si>
    <t>D7</t>
  </si>
  <si>
    <t>D8</t>
  </si>
  <si>
    <t>D9</t>
  </si>
  <si>
    <t>D10</t>
  </si>
  <si>
    <t>D11</t>
  </si>
  <si>
    <t>D12</t>
  </si>
  <si>
    <t>E1</t>
  </si>
  <si>
    <t>Blue/green fields are filled out by User.</t>
  </si>
  <si>
    <t>Identifier_3</t>
  </si>
  <si>
    <t>conditioning</t>
  </si>
  <si>
    <t>drift+normalization</t>
  </si>
  <si>
    <t>linearity</t>
  </si>
  <si>
    <t>linearity+drift+normalization</t>
  </si>
  <si>
    <t>qaqc</t>
  </si>
  <si>
    <t>unknown</t>
  </si>
  <si>
    <t>39-UWSIF-Glut-2-</t>
  </si>
  <si>
    <t>48-UWSIF-Glut-4-</t>
  </si>
  <si>
    <t>Preparation_notes</t>
  </si>
  <si>
    <t>46-UWSIF-Soil3-</t>
  </si>
  <si>
    <t>check</t>
  </si>
  <si>
    <t>optional replicate</t>
  </si>
  <si>
    <r>
      <t xml:space="preserve">Including replicates throughout the run is recommended to assess sample homogeneity. Users may decide how to use replicates. It is best to give the replicates the same Sample ID.  The suggested places for the replicates in the tray are indicated by the cells in a different shade labeled "optional replicate".  We do not charge for these replicates and they are not required.  </t>
    </r>
    <r>
      <rPr>
        <b/>
        <sz val="10"/>
        <rFont val="Arial"/>
        <family val="2"/>
      </rPr>
      <t>Please do not update any field in gray.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</si>
</sst>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2" x14ac:knownFonts="1">
    <font>
      <sz val="10"/>
      <name val="Arial"/>
    </font>
    <font>
      <sz val="10"/>
      <name val="Arial"/>
      <family val="2"/>
    </font>
    <font>
      <b/>
      <sz val="10"/>
      <name val="Arial"/>
      <family val="2"/>
    </font>
    <font>
      <sz val="9"/>
      <name val="Arial"/>
      <family val="2"/>
    </font>
    <font>
      <b/>
      <sz val="11"/>
      <name val="Arial"/>
      <family val="2"/>
    </font>
    <font>
      <u/>
      <sz val="10"/>
      <color theme="10"/>
      <name val="Arial"/>
      <family val="2"/>
    </font>
    <font>
      <sz val="12"/>
      <color rgb="FF323338"/>
      <name val="Poppins"/>
    </font>
    <font>
      <b/>
      <sz val="10"/>
      <color rgb="FFFF0000"/>
      <name val="Arial"/>
      <family val="2"/>
    </font>
    <font>
      <b/>
      <sz val="11"/>
      <color rgb="FFFF0000"/>
      <name val="Arial"/>
      <family val="2"/>
    </font>
    <font>
      <b/>
      <sz val="10"/>
      <color rgb="FFC00000"/>
      <name val="Arial"/>
      <family val="2"/>
    </font>
    <font>
      <sz val="10"/>
      <color rgb="FF323338"/>
      <name val="Poppins"/>
    </font>
    <font>
      <sz val="9"/>
      <name val="Arial"/>
      <family val="2"/>
      <charset val="1"/>
    </font>
  </fonts>
  <fills count="8">
    <fill>
      <patternFill patternType="none"/>
    </fill>
    <fill>
      <patternFill patternType="gray125"/>
    </fill>
    <fill>
      <patternFill patternType="solid">
        <fgColor theme="0" tint="-0.14999847407452621"/>
        <bgColor indexed="64"/>
      </patternFill>
    </fill>
    <fill>
      <patternFill patternType="solid">
        <fgColor rgb="FFAFABAB"/>
        <bgColor rgb="FF969696"/>
      </patternFill>
    </fill>
    <fill>
      <patternFill patternType="solid">
        <fgColor theme="0" tint="-0.34998626667073579"/>
        <bgColor indexed="64"/>
      </patternFill>
    </fill>
    <fill>
      <patternFill patternType="solid">
        <fgColor rgb="FFCCDED8"/>
        <bgColor indexed="64"/>
      </patternFill>
    </fill>
    <fill>
      <patternFill patternType="solid">
        <fgColor rgb="FFABC8BE"/>
        <bgColor indexed="64"/>
      </patternFill>
    </fill>
    <fill>
      <patternFill patternType="solid">
        <fgColor rgb="FFABC8BE"/>
        <bgColor rgb="FFFFFFCC"/>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1" fillId="0" borderId="0"/>
    <xf numFmtId="0" fontId="5" fillId="0" borderId="0" applyNumberFormat="0" applyFill="0" applyBorder="0" applyAlignment="0" applyProtection="0"/>
  </cellStyleXfs>
  <cellXfs count="60">
    <xf numFmtId="0" fontId="0" fillId="0" borderId="0" xfId="0"/>
    <xf numFmtId="0" fontId="1" fillId="2" borderId="1" xfId="1" applyFill="1" applyBorder="1" applyAlignment="1">
      <alignment vertical="center"/>
    </xf>
    <xf numFmtId="0" fontId="1" fillId="0" borderId="0" xfId="1" applyAlignment="1">
      <alignment vertical="center"/>
    </xf>
    <xf numFmtId="0" fontId="6" fillId="0" borderId="0" xfId="0" applyFont="1" applyAlignment="1">
      <alignment vertical="center"/>
    </xf>
    <xf numFmtId="0" fontId="1" fillId="0" borderId="9" xfId="1" applyBorder="1" applyAlignment="1">
      <alignment vertical="center" wrapText="1"/>
    </xf>
    <xf numFmtId="0" fontId="1" fillId="0" borderId="0" xfId="1" applyAlignment="1">
      <alignment vertical="center" wrapText="1"/>
    </xf>
    <xf numFmtId="0" fontId="1" fillId="4" borderId="3" xfId="1" applyFill="1" applyBorder="1" applyAlignment="1">
      <alignment vertical="center"/>
    </xf>
    <xf numFmtId="0" fontId="1" fillId="4" borderId="1" xfId="1" applyFill="1" applyBorder="1" applyAlignment="1">
      <alignment vertical="center"/>
    </xf>
    <xf numFmtId="164" fontId="1" fillId="3" borderId="3" xfId="1" applyNumberFormat="1" applyFill="1" applyBorder="1" applyAlignment="1">
      <alignment horizontal="right" vertical="center"/>
    </xf>
    <xf numFmtId="0" fontId="2" fillId="2" borderId="0" xfId="1" applyFont="1" applyFill="1" applyAlignment="1">
      <alignment vertical="center"/>
    </xf>
    <xf numFmtId="0" fontId="2" fillId="2" borderId="1" xfId="1" applyFont="1" applyFill="1" applyBorder="1" applyAlignment="1">
      <alignment vertical="center"/>
    </xf>
    <xf numFmtId="164" fontId="2" fillId="2" borderId="1" xfId="1" applyNumberFormat="1" applyFont="1" applyFill="1" applyBorder="1" applyAlignment="1">
      <alignment vertical="center"/>
    </xf>
    <xf numFmtId="0" fontId="2" fillId="2" borderId="2" xfId="1" applyFont="1" applyFill="1" applyBorder="1" applyAlignment="1">
      <alignment vertical="center"/>
    </xf>
    <xf numFmtId="0" fontId="1" fillId="4" borderId="1" xfId="1" applyFill="1" applyBorder="1" applyAlignment="1" applyProtection="1">
      <alignment vertical="center"/>
      <protection locked="0"/>
    </xf>
    <xf numFmtId="0" fontId="5" fillId="0" borderId="0" xfId="3" applyAlignment="1">
      <alignment vertical="center"/>
    </xf>
    <xf numFmtId="164" fontId="1" fillId="0" borderId="0" xfId="1" applyNumberFormat="1" applyAlignment="1">
      <alignment vertical="center"/>
    </xf>
    <xf numFmtId="164" fontId="4" fillId="4" borderId="5" xfId="1" applyNumberFormat="1" applyFont="1" applyFill="1" applyBorder="1" applyAlignment="1">
      <alignment vertical="center"/>
    </xf>
    <xf numFmtId="164" fontId="4" fillId="4" borderId="6" xfId="1" applyNumberFormat="1" applyFont="1" applyFill="1" applyBorder="1" applyAlignment="1">
      <alignment vertical="center"/>
    </xf>
    <xf numFmtId="164" fontId="1" fillId="3" borderId="3" xfId="1" quotePrefix="1" applyNumberFormat="1" applyFill="1" applyBorder="1" applyAlignment="1">
      <alignment horizontal="right" vertical="center"/>
    </xf>
    <xf numFmtId="0" fontId="7" fillId="5" borderId="6" xfId="1" applyFont="1" applyFill="1" applyBorder="1" applyAlignment="1">
      <alignment vertical="center"/>
    </xf>
    <xf numFmtId="164" fontId="8" fillId="4" borderId="6" xfId="1" applyNumberFormat="1" applyFont="1" applyFill="1" applyBorder="1" applyAlignment="1">
      <alignment vertical="center"/>
    </xf>
    <xf numFmtId="0" fontId="2" fillId="5" borderId="5" xfId="1" applyFont="1" applyFill="1" applyBorder="1" applyAlignment="1">
      <alignment vertical="center"/>
    </xf>
    <xf numFmtId="0" fontId="2" fillId="5" borderId="6" xfId="1" applyFont="1" applyFill="1" applyBorder="1" applyAlignment="1">
      <alignment vertical="center"/>
    </xf>
    <xf numFmtId="0" fontId="2" fillId="5" borderId="9" xfId="1" applyFont="1" applyFill="1" applyBorder="1" applyAlignment="1">
      <alignment vertical="center"/>
    </xf>
    <xf numFmtId="0" fontId="2" fillId="5" borderId="8" xfId="1" applyFont="1" applyFill="1" applyBorder="1" applyAlignment="1">
      <alignment vertical="center"/>
    </xf>
    <xf numFmtId="0" fontId="2" fillId="5" borderId="5" xfId="1" applyFont="1" applyFill="1" applyBorder="1" applyAlignment="1" applyProtection="1">
      <alignment vertical="center"/>
      <protection locked="0"/>
    </xf>
    <xf numFmtId="0" fontId="1" fillId="5" borderId="6" xfId="1" applyFill="1" applyBorder="1" applyAlignment="1" applyProtection="1">
      <alignment vertical="center"/>
      <protection locked="0"/>
    </xf>
    <xf numFmtId="0" fontId="1" fillId="5" borderId="9" xfId="1" applyFill="1" applyBorder="1" applyAlignment="1" applyProtection="1">
      <alignment vertical="center"/>
      <protection locked="0"/>
    </xf>
    <xf numFmtId="0" fontId="1" fillId="5" borderId="10" xfId="1" applyFill="1" applyBorder="1" applyAlignment="1" applyProtection="1">
      <alignment vertical="center"/>
      <protection locked="0"/>
    </xf>
    <xf numFmtId="0" fontId="1" fillId="5" borderId="7" xfId="1" applyFill="1" applyBorder="1" applyAlignment="1" applyProtection="1">
      <alignment vertical="center"/>
      <protection locked="0"/>
    </xf>
    <xf numFmtId="0" fontId="1" fillId="5" borderId="8" xfId="1" applyFill="1" applyBorder="1" applyAlignment="1" applyProtection="1">
      <alignment vertical="center"/>
      <protection locked="0"/>
    </xf>
    <xf numFmtId="0" fontId="1" fillId="0" borderId="14" xfId="1" applyBorder="1" applyAlignment="1">
      <alignment vertical="center"/>
    </xf>
    <xf numFmtId="0" fontId="1" fillId="0" borderId="15" xfId="1" applyBorder="1" applyAlignment="1">
      <alignment vertical="center"/>
    </xf>
    <xf numFmtId="0" fontId="1" fillId="0" borderId="16" xfId="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 fillId="0" borderId="16" xfId="0" quotePrefix="1" applyFont="1" applyBorder="1" applyAlignment="1">
      <alignment vertical="center"/>
    </xf>
    <xf numFmtId="0" fontId="1" fillId="0" borderId="19" xfId="1" applyBorder="1" applyAlignment="1">
      <alignment vertical="center"/>
    </xf>
    <xf numFmtId="0" fontId="0" fillId="0" borderId="20" xfId="0" applyBorder="1"/>
    <xf numFmtId="0" fontId="1" fillId="4" borderId="0" xfId="1" applyFill="1" applyAlignment="1">
      <alignment vertical="center"/>
    </xf>
    <xf numFmtId="0" fontId="2" fillId="2" borderId="24" xfId="1" applyFont="1" applyFill="1" applyBorder="1" applyAlignment="1">
      <alignment vertical="center"/>
    </xf>
    <xf numFmtId="49" fontId="1" fillId="4" borderId="1" xfId="1" applyNumberFormat="1" applyFill="1" applyBorder="1" applyAlignment="1">
      <alignment vertical="center"/>
    </xf>
    <xf numFmtId="0" fontId="3" fillId="6" borderId="1" xfId="1" applyFont="1" applyFill="1" applyBorder="1" applyAlignment="1" applyProtection="1">
      <alignment vertical="center"/>
      <protection locked="0"/>
    </xf>
    <xf numFmtId="0" fontId="1" fillId="4" borderId="4" xfId="1" applyFill="1" applyBorder="1" applyAlignment="1">
      <alignment vertical="center"/>
    </xf>
    <xf numFmtId="0" fontId="1" fillId="4" borderId="6" xfId="1" applyFill="1" applyBorder="1" applyAlignment="1">
      <alignment vertical="center"/>
    </xf>
    <xf numFmtId="0" fontId="3" fillId="5" borderId="1" xfId="1" applyFont="1" applyFill="1" applyBorder="1" applyAlignment="1" applyProtection="1">
      <alignment vertical="center"/>
      <protection locked="0"/>
    </xf>
    <xf numFmtId="0" fontId="9" fillId="5" borderId="5" xfId="1" applyFont="1" applyFill="1" applyBorder="1" applyAlignment="1">
      <alignment vertical="center"/>
    </xf>
    <xf numFmtId="164" fontId="9" fillId="4" borderId="5" xfId="1" applyNumberFormat="1" applyFont="1" applyFill="1" applyBorder="1" applyAlignment="1">
      <alignment vertical="center"/>
    </xf>
    <xf numFmtId="0" fontId="3" fillId="5" borderId="0" xfId="1" applyFont="1" applyFill="1" applyAlignment="1" applyProtection="1">
      <alignment vertical="center"/>
      <protection locked="0"/>
    </xf>
    <xf numFmtId="0" fontId="10" fillId="0" borderId="0" xfId="0" applyFont="1" applyAlignment="1">
      <alignment vertical="top"/>
    </xf>
    <xf numFmtId="0" fontId="1" fillId="0" borderId="0" xfId="1"/>
    <xf numFmtId="0" fontId="1" fillId="6" borderId="12" xfId="1" applyFill="1" applyBorder="1" applyAlignment="1" applyProtection="1">
      <alignment vertical="center" wrapText="1"/>
      <protection locked="0"/>
    </xf>
    <xf numFmtId="0" fontId="1" fillId="6" borderId="13" xfId="1" applyFill="1" applyBorder="1" applyAlignment="1" applyProtection="1">
      <alignment vertical="center" wrapText="1"/>
      <protection locked="0"/>
    </xf>
    <xf numFmtId="49" fontId="11" fillId="7" borderId="1" xfId="1" applyNumberFormat="1" applyFont="1" applyFill="1" applyBorder="1" applyAlignment="1" applyProtection="1">
      <alignment horizontal="center"/>
      <protection locked="0"/>
    </xf>
    <xf numFmtId="0" fontId="1" fillId="0" borderId="9" xfId="1" applyBorder="1" applyAlignment="1">
      <alignment vertical="center"/>
    </xf>
    <xf numFmtId="0" fontId="1" fillId="0" borderId="0" xfId="1" applyAlignment="1">
      <alignment vertical="center"/>
    </xf>
    <xf numFmtId="0" fontId="1" fillId="6" borderId="11" xfId="1" applyFill="1" applyBorder="1" applyAlignment="1" applyProtection="1">
      <alignment horizontal="center" vertical="center" wrapText="1"/>
      <protection locked="0"/>
    </xf>
    <xf numFmtId="0" fontId="1" fillId="6" borderId="21" xfId="1" applyFill="1" applyBorder="1" applyAlignment="1" applyProtection="1">
      <alignment horizontal="center" vertical="center" wrapText="1"/>
      <protection locked="0"/>
    </xf>
    <xf numFmtId="0" fontId="1" fillId="6" borderId="22" xfId="1" applyFill="1" applyBorder="1" applyAlignment="1" applyProtection="1">
      <alignment horizontal="center" vertical="center" wrapText="1"/>
      <protection locked="0"/>
    </xf>
    <xf numFmtId="0" fontId="1" fillId="6" borderId="23" xfId="1" applyFill="1" applyBorder="1" applyAlignment="1" applyProtection="1">
      <alignment horizontal="center" vertical="center" wrapText="1"/>
      <protection locked="0"/>
    </xf>
  </cellXfs>
  <cellStyles count="4">
    <cellStyle name="Hyperlink" xfId="3" builtinId="8"/>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colors>
    <mruColors>
      <color rgb="FFFFFF8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1</xdr:colOff>
      <xdr:row>13</xdr:row>
      <xdr:rowOff>9524</xdr:rowOff>
    </xdr:from>
    <xdr:to>
      <xdr:col>14</xdr:col>
      <xdr:colOff>95251</xdr:colOff>
      <xdr:row>46</xdr:row>
      <xdr:rowOff>104774</xdr:rowOff>
    </xdr:to>
    <xdr:sp macro="" textlink="">
      <xdr:nvSpPr>
        <xdr:cNvPr id="2" name="TextBox 1">
          <a:extLst>
            <a:ext uri="{FF2B5EF4-FFF2-40B4-BE49-F238E27FC236}">
              <a16:creationId xmlns:a16="http://schemas.microsoft.com/office/drawing/2014/main" id="{1527507D-D4ED-49B1-BA69-20407292C217}"/>
            </a:ext>
          </a:extLst>
        </xdr:cNvPr>
        <xdr:cNvSpPr txBox="1"/>
      </xdr:nvSpPr>
      <xdr:spPr>
        <a:xfrm>
          <a:off x="1" y="2114549"/>
          <a:ext cx="8629650" cy="5438775"/>
        </a:xfrm>
        <a:prstGeom prst="rect">
          <a:avLst/>
        </a:prstGeom>
        <a:solidFill>
          <a:srgbClr val="CCDED8"/>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Please use the following  information when</a:t>
          </a:r>
          <a:r>
            <a:rPr lang="en-US" sz="1400" b="1" baseline="0"/>
            <a:t> loading trays and submitting samples for </a:t>
          </a:r>
          <a:r>
            <a:rPr lang="el-GR" sz="1400" b="1" baseline="0"/>
            <a:t>δ</a:t>
          </a:r>
          <a:r>
            <a:rPr lang="en-US" sz="1400" b="1" baseline="30000"/>
            <a:t>13</a:t>
          </a:r>
          <a:r>
            <a:rPr lang="en-US" sz="1400" b="1" baseline="0"/>
            <a:t>C &amp; </a:t>
          </a:r>
          <a:r>
            <a:rPr lang="el-GR" sz="1400" b="1" baseline="0"/>
            <a:t>δ</a:t>
          </a:r>
          <a:r>
            <a:rPr lang="en-US" sz="1400" b="1" baseline="30000"/>
            <a:t>15</a:t>
          </a:r>
          <a:r>
            <a:rPr lang="en-US" sz="1400" b="1" baseline="0"/>
            <a:t>N analysis.</a:t>
          </a:r>
        </a:p>
        <a:p>
          <a:r>
            <a:rPr lang="en-US" sz="1400" b="0"/>
            <a:t>-Samples should be thoroughly dried, ground and well mixed.  </a:t>
          </a:r>
        </a:p>
        <a:p>
          <a:r>
            <a:rPr lang="en-US" sz="1400" b="0"/>
            <a:t>-Samples pretreated with acids need to be given at least 5-8 rinses with distilled water to get rid of all the acid in the sample.  </a:t>
          </a:r>
        </a:p>
        <a:p>
          <a:r>
            <a:rPr lang="en-US" sz="1400" b="0"/>
            <a:t>-If you decide to load your own samples please use 96 well plastic trays and make sure that none of the capsules are leaking.</a:t>
          </a:r>
          <a:r>
            <a:rPr lang="en-US" sz="1400" b="0" baseline="0"/>
            <a:t> (see picture below)</a:t>
          </a:r>
          <a:r>
            <a:rPr lang="en-US" sz="1400" b="0"/>
            <a:t> </a:t>
          </a:r>
        </a:p>
        <a:p>
          <a:r>
            <a:rPr lang="en-US" sz="1400" b="0"/>
            <a:t>-Samples must be loaded according to the tray loading template.   Fill</a:t>
          </a:r>
          <a:r>
            <a:rPr lang="en-US" sz="1400" b="0" baseline="0"/>
            <a:t> in the blue/green cells only and load the samples into the tray exactly how they are on the template. </a:t>
          </a:r>
        </a:p>
        <a:p>
          <a:r>
            <a:rPr lang="en-US" sz="1400" b="0" baseline="0"/>
            <a:t>-If there are any modifications to the template or the template is not used, the samples will be returned to you and will not be placed in the queue.</a:t>
          </a:r>
        </a:p>
        <a:p>
          <a:r>
            <a:rPr lang="en-US" sz="1400" b="0" baseline="0"/>
            <a:t>-Sample names should not include commas, apostrophes, quotation marks, back slash, or forward slash.</a:t>
          </a:r>
          <a:endParaRPr lang="en-US" sz="1400" b="0"/>
        </a:p>
        <a:p>
          <a:r>
            <a:rPr lang="en-US" sz="1400" b="0"/>
            <a:t>-Include</a:t>
          </a:r>
          <a:r>
            <a:rPr lang="en-US" sz="1400" b="0" baseline="0"/>
            <a:t> weights for solid samples.  If SIF is weighing the samples enter sample IDs and leave weight column blank.</a:t>
          </a:r>
        </a:p>
        <a:p>
          <a:r>
            <a:rPr lang="en-US" sz="1400" b="0"/>
            <a:t>-If</a:t>
          </a:r>
          <a:r>
            <a:rPr lang="en-US" sz="1400" b="0" baseline="0"/>
            <a:t> a job has multiple types of material, group samples of similar material together.</a:t>
          </a:r>
        </a:p>
        <a:p>
          <a:r>
            <a:rPr lang="en-US" sz="1400" b="0" baseline="0"/>
            <a:t>-Load the trays/template in the order you want your samples to be run.</a:t>
          </a:r>
        </a:p>
        <a:p>
          <a:r>
            <a:rPr lang="en-US" sz="1400" b="0" baseline="0"/>
            <a:t>-If your samples are enriched, load them from low to high enrichment to reduce the memory effect.</a:t>
          </a:r>
          <a:r>
            <a:rPr lang="en-US" sz="1400" b="0"/>
            <a:t>  </a:t>
          </a:r>
        </a:p>
        <a:p>
          <a:r>
            <a:rPr lang="en-US" sz="1400" b="0"/>
            <a:t>-Always use different trays for enriched</a:t>
          </a:r>
          <a:r>
            <a:rPr lang="en-US" sz="1400" b="0" baseline="0"/>
            <a:t> and natural abundance samples.</a:t>
          </a:r>
        </a:p>
        <a:p>
          <a:r>
            <a:rPr lang="en-US" sz="1400" b="0" baseline="0"/>
            <a:t>-If mailing the 96 well plates, ensure that when the tray is turned upsidedown and shaken the samples do not jump to other wells.  You can cut a piece of cardstock, thick paper, or cardboard to fit in the top of the tray.</a:t>
          </a:r>
        </a:p>
        <a:p>
          <a:r>
            <a:rPr lang="en-US" sz="1400" b="0"/>
            <a:t>-If you have more than</a:t>
          </a:r>
          <a:r>
            <a:rPr lang="en-US" sz="1400" b="0" baseline="0"/>
            <a:t> 9 trays, please submit as two jobs.</a:t>
          </a:r>
        </a:p>
        <a:p>
          <a:pPr eaLnBrk="1" fontAlgn="auto" latinLnBrk="0" hangingPunct="1"/>
          <a:r>
            <a:rPr lang="en-US" sz="1400" b="0" baseline="0">
              <a:solidFill>
                <a:schemeClr val="dk1"/>
              </a:solidFill>
              <a:effectLst/>
              <a:latin typeface="+mn-lt"/>
              <a:ea typeface="+mn-ea"/>
              <a:cs typeface="+mn-cs"/>
            </a:rPr>
            <a:t>-Including replicates throughout the run is recommended to assess sample homogeneity. Users may decide how to use replicates. It is best to give the replicates the same Sample ID.  The suggested places for the replicates in the tray are indicated by the cells in a different shade of green and labeled "optional replicate".  We do not charge for these replicates and they are not required.  Please do not update any field in gray.</a:t>
          </a:r>
          <a:endParaRPr lang="en-US" sz="14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sz="1400" b="0" baseline="0"/>
        </a:p>
      </xdr:txBody>
    </xdr:sp>
    <xdr:clientData/>
  </xdr:twoCellAnchor>
  <xdr:twoCellAnchor>
    <xdr:from>
      <xdr:col>0</xdr:col>
      <xdr:colOff>0</xdr:colOff>
      <xdr:row>0</xdr:row>
      <xdr:rowOff>0</xdr:rowOff>
    </xdr:from>
    <xdr:to>
      <xdr:col>14</xdr:col>
      <xdr:colOff>104775</xdr:colOff>
      <xdr:row>13</xdr:row>
      <xdr:rowOff>76199</xdr:rowOff>
    </xdr:to>
    <xdr:grpSp>
      <xdr:nvGrpSpPr>
        <xdr:cNvPr id="3" name="Group 2">
          <a:extLst>
            <a:ext uri="{FF2B5EF4-FFF2-40B4-BE49-F238E27FC236}">
              <a16:creationId xmlns:a16="http://schemas.microsoft.com/office/drawing/2014/main" id="{4B9FA48B-393A-47B2-94DC-7BBED8440B38}"/>
            </a:ext>
          </a:extLst>
        </xdr:cNvPr>
        <xdr:cNvGrpSpPr/>
      </xdr:nvGrpSpPr>
      <xdr:grpSpPr>
        <a:xfrm>
          <a:off x="0" y="0"/>
          <a:ext cx="8852535" cy="2255519"/>
          <a:chOff x="9525" y="9525"/>
          <a:chExt cx="10874375" cy="2895600"/>
        </a:xfrm>
      </xdr:grpSpPr>
      <xdr:grpSp>
        <xdr:nvGrpSpPr>
          <xdr:cNvPr id="4" name="Group 3">
            <a:extLst>
              <a:ext uri="{FF2B5EF4-FFF2-40B4-BE49-F238E27FC236}">
                <a16:creationId xmlns:a16="http://schemas.microsoft.com/office/drawing/2014/main" id="{0FA47FD9-2D90-08D7-C2E1-B184C0E27A98}"/>
              </a:ext>
            </a:extLst>
          </xdr:cNvPr>
          <xdr:cNvGrpSpPr/>
        </xdr:nvGrpSpPr>
        <xdr:grpSpPr>
          <a:xfrm>
            <a:off x="9525" y="9525"/>
            <a:ext cx="10874375" cy="2895600"/>
            <a:chOff x="0" y="0"/>
            <a:chExt cx="10874375" cy="2895600"/>
          </a:xfrm>
        </xdr:grpSpPr>
        <xdr:sp macro="" textlink="">
          <xdr:nvSpPr>
            <xdr:cNvPr id="6" name="Rectangle 5">
              <a:extLst>
                <a:ext uri="{FF2B5EF4-FFF2-40B4-BE49-F238E27FC236}">
                  <a16:creationId xmlns:a16="http://schemas.microsoft.com/office/drawing/2014/main" id="{58CC5DFF-8A30-F134-AD91-C9985C33C387}"/>
                </a:ext>
              </a:extLst>
            </xdr:cNvPr>
            <xdr:cNvSpPr/>
          </xdr:nvSpPr>
          <xdr:spPr>
            <a:xfrm>
              <a:off x="0" y="1668145"/>
              <a:ext cx="10874375" cy="1170305"/>
            </a:xfrm>
            <a:prstGeom prst="rect">
              <a:avLst/>
            </a:prstGeom>
            <a:solidFill>
              <a:srgbClr val="CBCCCD"/>
            </a:solidFill>
            <a:ln w="19050">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sp macro="" textlink="">
          <xdr:nvSpPr>
            <xdr:cNvPr id="7" name="Rectangle 6">
              <a:extLst>
                <a:ext uri="{FF2B5EF4-FFF2-40B4-BE49-F238E27FC236}">
                  <a16:creationId xmlns:a16="http://schemas.microsoft.com/office/drawing/2014/main" id="{B54BC0EF-7360-2606-45FE-276218B1588F}"/>
                </a:ext>
              </a:extLst>
            </xdr:cNvPr>
            <xdr:cNvSpPr/>
          </xdr:nvSpPr>
          <xdr:spPr>
            <a:xfrm>
              <a:off x="0" y="0"/>
              <a:ext cx="10874375" cy="1698625"/>
            </a:xfrm>
            <a:prstGeom prst="rect">
              <a:avLst/>
            </a:prstGeom>
            <a:solidFill>
              <a:srgbClr val="492F24"/>
            </a:solidFill>
            <a:ln w="19050">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pic>
          <xdr:nvPicPr>
            <xdr:cNvPr id="8" name="Picture 2">
              <a:extLst>
                <a:ext uri="{FF2B5EF4-FFF2-40B4-BE49-F238E27FC236}">
                  <a16:creationId xmlns:a16="http://schemas.microsoft.com/office/drawing/2014/main" id="{9E86E100-C679-6C8B-1DEE-C27930D2F9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343" t="4256" r="11411" b="34042"/>
            <a:stretch>
              <a:fillRect/>
            </a:stretch>
          </xdr:blipFill>
          <xdr:spPr bwMode="auto">
            <a:xfrm>
              <a:off x="752232" y="1731644"/>
              <a:ext cx="1468149" cy="1025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9" name="TextBox 8">
              <a:extLst>
                <a:ext uri="{FF2B5EF4-FFF2-40B4-BE49-F238E27FC236}">
                  <a16:creationId xmlns:a16="http://schemas.microsoft.com/office/drawing/2014/main" id="{D1D560D0-4F81-8FF1-6690-C1EDD80C837D}"/>
                </a:ext>
              </a:extLst>
            </xdr:cNvPr>
            <xdr:cNvSpPr txBox="1"/>
          </xdr:nvSpPr>
          <xdr:spPr bwMode="auto">
            <a:xfrm>
              <a:off x="2739398" y="1647825"/>
              <a:ext cx="5667375" cy="1247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3200" b="0">
                  <a:solidFill>
                    <a:srgbClr val="79160C"/>
                  </a:solidFill>
                  <a:latin typeface="Century Schoolbook" pitchFamily="18" charset="0"/>
                </a:rPr>
                <a:t>Stable Isotope</a:t>
              </a:r>
              <a:r>
                <a:rPr lang="en-US" sz="3200" b="0" baseline="0">
                  <a:solidFill>
                    <a:srgbClr val="79160C"/>
                  </a:solidFill>
                  <a:latin typeface="Century Schoolbook" pitchFamily="18" charset="0"/>
                </a:rPr>
                <a:t> Facility</a:t>
              </a:r>
            </a:p>
          </xdr:txBody>
        </xdr:sp>
        <xdr:grpSp>
          <xdr:nvGrpSpPr>
            <xdr:cNvPr id="10" name="Group 9">
              <a:extLst>
                <a:ext uri="{FF2B5EF4-FFF2-40B4-BE49-F238E27FC236}">
                  <a16:creationId xmlns:a16="http://schemas.microsoft.com/office/drawing/2014/main" id="{25EFE26E-5E3F-7B63-A586-E198A2DA196D}"/>
                </a:ext>
              </a:extLst>
            </xdr:cNvPr>
            <xdr:cNvGrpSpPr/>
          </xdr:nvGrpSpPr>
          <xdr:grpSpPr>
            <a:xfrm>
              <a:off x="8877301" y="1666874"/>
              <a:ext cx="1238250" cy="1152525"/>
              <a:chOff x="10458450" y="3019425"/>
              <a:chExt cx="2714625" cy="2400300"/>
            </a:xfrm>
          </xdr:grpSpPr>
          <xdr:pic>
            <xdr:nvPicPr>
              <xdr:cNvPr id="11" name="Picture 10">
                <a:extLst>
                  <a:ext uri="{FF2B5EF4-FFF2-40B4-BE49-F238E27FC236}">
                    <a16:creationId xmlns:a16="http://schemas.microsoft.com/office/drawing/2014/main" id="{41A3306C-8381-F4C8-6FF5-F00E78BD5A4A}"/>
                  </a:ext>
                </a:extLst>
              </xdr:cNvPr>
              <xdr:cNvPicPr>
                <a:picLocks noChangeAspect="1"/>
              </xdr:cNvPicPr>
            </xdr:nvPicPr>
            <xdr:blipFill rotWithShape="1">
              <a:blip xmlns:r="http://schemas.openxmlformats.org/officeDocument/2006/relationships" r:embed="rId2"/>
              <a:srcRect r="685" b="24767"/>
              <a:stretch/>
            </xdr:blipFill>
            <xdr:spPr>
              <a:xfrm>
                <a:off x="10458450" y="3019425"/>
                <a:ext cx="2714625" cy="2400300"/>
              </a:xfrm>
              <a:prstGeom prst="rect">
                <a:avLst/>
              </a:prstGeom>
            </xdr:spPr>
          </xdr:pic>
          <xdr:sp macro="" textlink="">
            <xdr:nvSpPr>
              <xdr:cNvPr id="12" name="Oval 11">
                <a:extLst>
                  <a:ext uri="{FF2B5EF4-FFF2-40B4-BE49-F238E27FC236}">
                    <a16:creationId xmlns:a16="http://schemas.microsoft.com/office/drawing/2014/main" id="{D974A5DB-FE4C-872D-14A5-6F0F1BC134D0}"/>
                  </a:ext>
                </a:extLst>
              </xdr:cNvPr>
              <xdr:cNvSpPr/>
            </xdr:nvSpPr>
            <xdr:spPr>
              <a:xfrm>
                <a:off x="11744325" y="4314825"/>
                <a:ext cx="123825" cy="133350"/>
              </a:xfrm>
              <a:prstGeom prst="ellipse">
                <a:avLst/>
              </a:prstGeom>
              <a:solidFill>
                <a:schemeClr val="bg1">
                  <a:lumMod val="75000"/>
                </a:schemeClr>
              </a:solidFill>
              <a:ln w="31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13" name="Oval 12">
                <a:extLst>
                  <a:ext uri="{FF2B5EF4-FFF2-40B4-BE49-F238E27FC236}">
                    <a16:creationId xmlns:a16="http://schemas.microsoft.com/office/drawing/2014/main" id="{35EF9913-B6A2-FE63-F374-3860D6CFA0D6}"/>
                  </a:ext>
                </a:extLst>
              </xdr:cNvPr>
              <xdr:cNvSpPr/>
            </xdr:nvSpPr>
            <xdr:spPr>
              <a:xfrm>
                <a:off x="11658600" y="4229100"/>
                <a:ext cx="123825" cy="133350"/>
              </a:xfrm>
              <a:prstGeom prst="ellipse">
                <a:avLst/>
              </a:prstGeom>
              <a:solidFill>
                <a:srgbClr val="FF0000"/>
              </a:solidFill>
              <a:ln w="31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14" name="Oval 13">
                <a:extLst>
                  <a:ext uri="{FF2B5EF4-FFF2-40B4-BE49-F238E27FC236}">
                    <a16:creationId xmlns:a16="http://schemas.microsoft.com/office/drawing/2014/main" id="{A2C62C53-8272-B2C1-2485-5C8E5D49F003}"/>
                  </a:ext>
                </a:extLst>
              </xdr:cNvPr>
              <xdr:cNvSpPr/>
            </xdr:nvSpPr>
            <xdr:spPr>
              <a:xfrm>
                <a:off x="11801475" y="4152900"/>
                <a:ext cx="123825" cy="133350"/>
              </a:xfrm>
              <a:prstGeom prst="ellipse">
                <a:avLst/>
              </a:prstGeom>
              <a:solidFill>
                <a:srgbClr val="FF0000"/>
              </a:solidFill>
              <a:ln w="31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15" name="Oval 14">
                <a:extLst>
                  <a:ext uri="{FF2B5EF4-FFF2-40B4-BE49-F238E27FC236}">
                    <a16:creationId xmlns:a16="http://schemas.microsoft.com/office/drawing/2014/main" id="{42B64B0E-A6B0-3E37-B85A-C338E804885A}"/>
                  </a:ext>
                </a:extLst>
              </xdr:cNvPr>
              <xdr:cNvSpPr/>
            </xdr:nvSpPr>
            <xdr:spPr>
              <a:xfrm>
                <a:off x="11820525" y="4248150"/>
                <a:ext cx="123825" cy="133350"/>
              </a:xfrm>
              <a:prstGeom prst="ellipse">
                <a:avLst/>
              </a:prstGeom>
              <a:solidFill>
                <a:schemeClr val="bg1">
                  <a:lumMod val="75000"/>
                </a:schemeClr>
              </a:solidFill>
              <a:ln w="31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16" name="Oval 15">
                <a:extLst>
                  <a:ext uri="{FF2B5EF4-FFF2-40B4-BE49-F238E27FC236}">
                    <a16:creationId xmlns:a16="http://schemas.microsoft.com/office/drawing/2014/main" id="{45486DFB-7A55-9D0F-3A32-E3C9F5E2FB5A}"/>
                  </a:ext>
                </a:extLst>
              </xdr:cNvPr>
              <xdr:cNvSpPr/>
            </xdr:nvSpPr>
            <xdr:spPr>
              <a:xfrm>
                <a:off x="11744325" y="4229100"/>
                <a:ext cx="123825" cy="133350"/>
              </a:xfrm>
              <a:prstGeom prst="ellipse">
                <a:avLst/>
              </a:prstGeom>
              <a:solidFill>
                <a:srgbClr val="FF0000"/>
              </a:solidFill>
              <a:ln w="31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17" name="Oval 16">
                <a:extLst>
                  <a:ext uri="{FF2B5EF4-FFF2-40B4-BE49-F238E27FC236}">
                    <a16:creationId xmlns:a16="http://schemas.microsoft.com/office/drawing/2014/main" id="{2014C205-DE9F-34EA-381E-61FC85E37450}"/>
                  </a:ext>
                </a:extLst>
              </xdr:cNvPr>
              <xdr:cNvSpPr/>
            </xdr:nvSpPr>
            <xdr:spPr>
              <a:xfrm>
                <a:off x="11715750" y="4133850"/>
                <a:ext cx="123825" cy="133350"/>
              </a:xfrm>
              <a:prstGeom prst="ellipse">
                <a:avLst/>
              </a:prstGeom>
              <a:solidFill>
                <a:schemeClr val="bg1">
                  <a:lumMod val="75000"/>
                </a:schemeClr>
              </a:solidFill>
              <a:ln w="31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grpSp>
      </xdr:grpSp>
      <xdr:pic>
        <xdr:nvPicPr>
          <xdr:cNvPr id="5" name="Picture 4">
            <a:extLst>
              <a:ext uri="{FF2B5EF4-FFF2-40B4-BE49-F238E27FC236}">
                <a16:creationId xmlns:a16="http://schemas.microsoft.com/office/drawing/2014/main" id="{1DEF4F41-6951-902F-DAE7-B45B1696028E}"/>
              </a:ext>
            </a:extLst>
          </xdr:cNvPr>
          <xdr:cNvPicPr>
            <a:picLocks noChangeAspect="1"/>
          </xdr:cNvPicPr>
        </xdr:nvPicPr>
        <xdr:blipFill>
          <a:blip xmlns:r="http://schemas.openxmlformats.org/officeDocument/2006/relationships" r:embed="rId3"/>
          <a:stretch>
            <a:fillRect/>
          </a:stretch>
        </xdr:blipFill>
        <xdr:spPr>
          <a:xfrm>
            <a:off x="2485935" y="9525"/>
            <a:ext cx="6106159" cy="1695450"/>
          </a:xfrm>
          <a:prstGeom prst="rect">
            <a:avLst/>
          </a:prstGeom>
        </xdr:spPr>
      </xdr:pic>
    </xdr:grpSp>
    <xdr:clientData/>
  </xdr:twoCellAnchor>
  <xdr:oneCellAnchor>
    <xdr:from>
      <xdr:col>0</xdr:col>
      <xdr:colOff>76200</xdr:colOff>
      <xdr:row>43</xdr:row>
      <xdr:rowOff>136741</xdr:rowOff>
    </xdr:from>
    <xdr:ext cx="8632179" cy="2566454"/>
    <xdr:pic>
      <xdr:nvPicPr>
        <xdr:cNvPr id="18" name="Picture 17" descr="tins properly and improperly packed">
          <a:extLst>
            <a:ext uri="{FF2B5EF4-FFF2-40B4-BE49-F238E27FC236}">
              <a16:creationId xmlns:a16="http://schemas.microsoft.com/office/drawing/2014/main" id="{EBB5A347-0355-4D73-B013-5BFE4F15010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6200" y="7345261"/>
          <a:ext cx="8632179" cy="256645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9807E-1922-4C50-BCD3-F9AB04318252}">
  <dimension ref="A1"/>
  <sheetViews>
    <sheetView workbookViewId="0">
      <selection activeCell="S38" sqref="S38"/>
    </sheetView>
  </sheetViews>
  <sheetFormatPr defaultColWidth="9.109375" defaultRowHeight="13.2" x14ac:dyDescent="0.25"/>
  <cols>
    <col min="1" max="16384" width="9.109375" style="50"/>
  </cols>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2B3B7-C407-438E-9C33-B3E12963EDB9}">
  <sheetPr>
    <pageSetUpPr fitToPage="1"/>
  </sheetPr>
  <dimension ref="A1:P50"/>
  <sheetViews>
    <sheetView zoomScaleNormal="100" workbookViewId="0">
      <selection activeCell="F10" sqref="F1:F1048576"/>
    </sheetView>
  </sheetViews>
  <sheetFormatPr defaultColWidth="9.109375" defaultRowHeight="12.9" customHeight="1" x14ac:dyDescent="0.25"/>
  <cols>
    <col min="1" max="1" width="4.44140625" style="2" customWidth="1"/>
    <col min="2" max="2" width="6.6640625" style="2" customWidth="1"/>
    <col min="3" max="3" width="22" style="15" customWidth="1"/>
    <col min="4" max="4" width="19.5546875" style="2" bestFit="1" customWidth="1"/>
    <col min="5" max="5" width="16.109375" style="2" customWidth="1"/>
    <col min="6" max="6" width="23.6640625" style="2" hidden="1" customWidth="1"/>
    <col min="7" max="7" width="17.33203125" style="2" customWidth="1"/>
    <col min="8" max="8" width="7.44140625" style="2" bestFit="1" customWidth="1"/>
    <col min="9" max="9" width="21.44140625" style="2" customWidth="1"/>
    <col min="10" max="10" width="24.109375" style="2" bestFit="1" customWidth="1"/>
    <col min="11" max="11" width="26.33203125" style="2" customWidth="1"/>
    <col min="12" max="12" width="25.109375" style="2" customWidth="1"/>
    <col min="13" max="16384" width="9.109375" style="2"/>
  </cols>
  <sheetData>
    <row r="1" spans="1:10" ht="12.9" customHeight="1" x14ac:dyDescent="0.25">
      <c r="A1" s="9" t="s">
        <v>0</v>
      </c>
      <c r="B1" s="10" t="s">
        <v>1</v>
      </c>
      <c r="C1" s="11" t="s">
        <v>2</v>
      </c>
      <c r="D1" s="12" t="s">
        <v>3</v>
      </c>
      <c r="E1" s="10" t="s">
        <v>4</v>
      </c>
      <c r="F1" s="12" t="s">
        <v>71</v>
      </c>
      <c r="G1" s="40" t="s">
        <v>80</v>
      </c>
      <c r="H1" s="10" t="s">
        <v>5</v>
      </c>
      <c r="I1" s="10" t="s">
        <v>7</v>
      </c>
      <c r="J1" s="10" t="s">
        <v>6</v>
      </c>
    </row>
    <row r="2" spans="1:10" ht="12.9" customHeight="1" x14ac:dyDescent="0.25">
      <c r="A2" s="1">
        <v>1</v>
      </c>
      <c r="B2" s="1" t="s">
        <v>8</v>
      </c>
      <c r="C2" s="18" t="str">
        <f>_xlfn.CONCAT(D2&amp;I$2,"_",$H$2&amp;"-1")</f>
        <v>48-UWSIF-Glut-4-0_9-1</v>
      </c>
      <c r="D2" s="6" t="s">
        <v>79</v>
      </c>
      <c r="E2" s="7"/>
      <c r="F2" s="6" t="s">
        <v>72</v>
      </c>
      <c r="G2" s="44"/>
      <c r="H2" s="13">
        <v>9</v>
      </c>
      <c r="I2" s="41">
        <f>'Tray 1'!I2</f>
        <v>0</v>
      </c>
      <c r="J2" s="42">
        <f>'Tray 1'!J2</f>
        <v>0</v>
      </c>
    </row>
    <row r="3" spans="1:10" ht="12.9" customHeight="1" x14ac:dyDescent="0.25">
      <c r="A3" s="1">
        <v>2</v>
      </c>
      <c r="B3" s="1" t="s">
        <v>9</v>
      </c>
      <c r="C3" s="18" t="str">
        <f>_xlfn.CONCAT(D3&amp;I$2,"_",$H$2&amp;"-2")</f>
        <v>48-UWSIF-Glut-4-0_9-2</v>
      </c>
      <c r="D3" s="6" t="s">
        <v>79</v>
      </c>
      <c r="E3" s="7"/>
      <c r="F3" s="43" t="s">
        <v>75</v>
      </c>
      <c r="G3" s="39"/>
    </row>
    <row r="4" spans="1:10" ht="12.9" customHeight="1" x14ac:dyDescent="0.25">
      <c r="A4" s="1">
        <v>3</v>
      </c>
      <c r="B4" s="1" t="s">
        <v>10</v>
      </c>
      <c r="C4" s="18" t="str">
        <f>_xlfn.CONCAT(D4&amp;I$2,"_",$H$2&amp;"-3")</f>
        <v>48-UWSIF-Glut-4-0_9-3</v>
      </c>
      <c r="D4" s="6" t="s">
        <v>79</v>
      </c>
      <c r="E4" s="7"/>
      <c r="F4" s="43" t="s">
        <v>75</v>
      </c>
      <c r="G4" s="39"/>
      <c r="I4" s="16" t="s">
        <v>12</v>
      </c>
      <c r="J4" s="17"/>
    </row>
    <row r="5" spans="1:10" ht="12.9" customHeight="1" x14ac:dyDescent="0.25">
      <c r="A5" s="1">
        <v>4</v>
      </c>
      <c r="B5" s="1" t="s">
        <v>11</v>
      </c>
      <c r="C5" s="18" t="str">
        <f>_xlfn.CONCAT(D5&amp;I$2,"_",$H$2&amp;"-4")</f>
        <v>48-UWSIF-Glut-4-0_9-4</v>
      </c>
      <c r="D5" s="6" t="s">
        <v>79</v>
      </c>
      <c r="E5" s="7"/>
      <c r="F5" s="43" t="s">
        <v>75</v>
      </c>
      <c r="G5" s="39"/>
      <c r="I5" s="46" t="s">
        <v>70</v>
      </c>
      <c r="J5" s="19"/>
    </row>
    <row r="6" spans="1:10" ht="12.9" customHeight="1" x14ac:dyDescent="0.25">
      <c r="A6" s="1">
        <v>5</v>
      </c>
      <c r="B6" s="1" t="s">
        <v>13</v>
      </c>
      <c r="C6" s="18" t="str">
        <f>_xlfn.CONCAT(D6&amp;$I$2,"_",$H$2&amp;"-5")</f>
        <v>48-UWSIF-Glut-4-0_9-5</v>
      </c>
      <c r="D6" s="6" t="s">
        <v>79</v>
      </c>
      <c r="E6" s="7"/>
      <c r="F6" s="43" t="s">
        <v>75</v>
      </c>
      <c r="G6" s="39"/>
      <c r="I6" s="47" t="s">
        <v>16</v>
      </c>
      <c r="J6" s="20"/>
    </row>
    <row r="7" spans="1:10" ht="12.9" customHeight="1" x14ac:dyDescent="0.25">
      <c r="A7" s="1">
        <v>6</v>
      </c>
      <c r="B7" s="1" t="s">
        <v>14</v>
      </c>
      <c r="C7" s="18" t="str">
        <f>_xlfn.CONCAT(D7&amp;$I$2,"_",$H$2&amp;"-6")</f>
        <v>48-UWSIF-Glut-4-0_9-6</v>
      </c>
      <c r="D7" s="6" t="s">
        <v>79</v>
      </c>
      <c r="E7" s="7"/>
      <c r="F7" s="43" t="s">
        <v>75</v>
      </c>
      <c r="G7" s="39"/>
      <c r="I7" s="21" t="s">
        <v>20</v>
      </c>
      <c r="J7" s="22"/>
    </row>
    <row r="8" spans="1:10" ht="12.9" customHeight="1" x14ac:dyDescent="0.25">
      <c r="A8" s="1">
        <v>7</v>
      </c>
      <c r="B8" s="1" t="s">
        <v>15</v>
      </c>
      <c r="C8" s="18" t="str">
        <f>_xlfn.CONCAT(D8&amp;$I$2,"-",$H$2&amp;"-7")</f>
        <v>48-UWSIF-Glut-4-0-9-7</v>
      </c>
      <c r="D8" s="6" t="s">
        <v>79</v>
      </c>
      <c r="E8" s="7"/>
      <c r="F8" s="43" t="s">
        <v>75</v>
      </c>
      <c r="G8" s="39"/>
      <c r="I8" s="23" t="s">
        <v>22</v>
      </c>
      <c r="J8" s="24"/>
    </row>
    <row r="9" spans="1:10" ht="12.9" customHeight="1" x14ac:dyDescent="0.25">
      <c r="A9" s="1">
        <v>8</v>
      </c>
      <c r="B9" s="1" t="s">
        <v>17</v>
      </c>
      <c r="C9" s="18" t="str">
        <f>_xlfn.CONCAT(D9&amp;I$2,"_",$H$2&amp;"-1")</f>
        <v>39-UWSIF-Glut-2-0_9-1</v>
      </c>
      <c r="D9" s="6" t="s">
        <v>78</v>
      </c>
      <c r="E9" s="7"/>
      <c r="F9" s="43" t="s">
        <v>73</v>
      </c>
      <c r="G9" s="39"/>
      <c r="I9" s="25" t="s">
        <v>36</v>
      </c>
      <c r="J9" s="26"/>
    </row>
    <row r="10" spans="1:10" ht="12.9" customHeight="1" x14ac:dyDescent="0.25">
      <c r="A10" s="1">
        <v>9</v>
      </c>
      <c r="B10" s="1" t="s">
        <v>19</v>
      </c>
      <c r="C10" s="18" t="str">
        <f>_xlfn.CONCAT(D10&amp;I$2,"_",$H$2&amp;"-2")</f>
        <v>39-UWSIF-Glut-2-0_9-2</v>
      </c>
      <c r="D10" s="6" t="s">
        <v>78</v>
      </c>
      <c r="E10" s="7"/>
      <c r="F10" s="43" t="s">
        <v>73</v>
      </c>
      <c r="G10" s="39"/>
      <c r="I10" s="27"/>
      <c r="J10" s="28"/>
    </row>
    <row r="11" spans="1:10" ht="12.9" customHeight="1" x14ac:dyDescent="0.25">
      <c r="A11" s="1">
        <v>10</v>
      </c>
      <c r="B11" s="1" t="s">
        <v>21</v>
      </c>
      <c r="C11" s="18" t="str">
        <f>_xlfn.CONCAT(D11&amp;I$2,"_",$H$2&amp;"-1")</f>
        <v>47-UWSIF-Alfalfa2-0_9-1</v>
      </c>
      <c r="D11" s="6" t="s">
        <v>18</v>
      </c>
      <c r="E11" s="7"/>
      <c r="F11" s="43" t="s">
        <v>76</v>
      </c>
      <c r="G11" s="39"/>
      <c r="I11" s="27"/>
      <c r="J11" s="28"/>
    </row>
    <row r="12" spans="1:10" ht="12.9" customHeight="1" x14ac:dyDescent="0.25">
      <c r="A12" s="1">
        <v>11</v>
      </c>
      <c r="B12" s="1" t="s">
        <v>23</v>
      </c>
      <c r="C12" s="18" t="str">
        <f>_xlfn.CONCAT(D12&amp;I$2,"_",$H$2&amp;"-2")</f>
        <v>47-UWSIF-Alfalfa2-0_9-2</v>
      </c>
      <c r="D12" s="6" t="s">
        <v>18</v>
      </c>
      <c r="E12" s="7"/>
      <c r="F12" s="43" t="s">
        <v>76</v>
      </c>
      <c r="G12" s="39"/>
      <c r="I12" s="27"/>
      <c r="J12" s="28"/>
    </row>
    <row r="13" spans="1:10" ht="12.9" customHeight="1" x14ac:dyDescent="0.25">
      <c r="A13" s="1">
        <v>12</v>
      </c>
      <c r="B13" s="1" t="s">
        <v>24</v>
      </c>
      <c r="C13" s="8" t="str">
        <f>_xlfn.CONCAT($I$2,"_", $H$2, "-"&amp;((ROW()-12+240)))</f>
        <v>0_9-241</v>
      </c>
      <c r="D13" s="45"/>
      <c r="E13" s="45"/>
      <c r="F13" s="43" t="s">
        <v>77</v>
      </c>
      <c r="G13" s="48"/>
      <c r="I13" s="27"/>
      <c r="J13" s="28"/>
    </row>
    <row r="14" spans="1:10" ht="12.9" customHeight="1" x14ac:dyDescent="0.25">
      <c r="A14" s="1">
        <v>13</v>
      </c>
      <c r="B14" s="1" t="s">
        <v>25</v>
      </c>
      <c r="C14" s="8" t="str">
        <f>_xlfn.CONCAT($I$2,"_", $H$2, "-"&amp;((ROW()-12+240)))</f>
        <v>0_9-242</v>
      </c>
      <c r="D14" s="45"/>
      <c r="E14" s="45"/>
      <c r="F14" s="43" t="s">
        <v>77</v>
      </c>
      <c r="G14" s="48"/>
      <c r="I14" s="27"/>
      <c r="J14" s="28"/>
    </row>
    <row r="15" spans="1:10" ht="12.9" customHeight="1" x14ac:dyDescent="0.25">
      <c r="A15" s="1">
        <v>14</v>
      </c>
      <c r="B15" s="1" t="s">
        <v>26</v>
      </c>
      <c r="C15" s="8" t="str">
        <f>_xlfn.CONCAT($I$2,"_", $H$2, "-"&amp;((ROW()-12+240)))</f>
        <v>0_9-243</v>
      </c>
      <c r="D15" s="45"/>
      <c r="E15" s="45"/>
      <c r="F15" s="43" t="s">
        <v>77</v>
      </c>
      <c r="G15" s="48"/>
      <c r="I15" s="27"/>
      <c r="J15" s="28"/>
    </row>
    <row r="16" spans="1:10" ht="12.9" customHeight="1" x14ac:dyDescent="0.25">
      <c r="A16" s="1">
        <v>15</v>
      </c>
      <c r="B16" s="1" t="s">
        <v>27</v>
      </c>
      <c r="C16" s="8" t="str">
        <f t="shared" ref="C16:C27" si="0">_xlfn.CONCAT($I$2,"_", $H$2, "-"&amp;((ROW()-12+240)))</f>
        <v>0_9-244</v>
      </c>
      <c r="D16" s="45"/>
      <c r="E16" s="45"/>
      <c r="F16" s="43" t="s">
        <v>77</v>
      </c>
      <c r="G16" s="48"/>
      <c r="I16" s="29"/>
      <c r="J16" s="30"/>
    </row>
    <row r="17" spans="1:16" ht="12.9" customHeight="1" x14ac:dyDescent="0.25">
      <c r="A17" s="1">
        <v>16</v>
      </c>
      <c r="B17" s="1" t="s">
        <v>28</v>
      </c>
      <c r="C17" s="8" t="str">
        <f t="shared" si="0"/>
        <v>0_9-245</v>
      </c>
      <c r="D17" s="45"/>
      <c r="E17" s="45"/>
      <c r="F17" s="43" t="s">
        <v>77</v>
      </c>
      <c r="G17" s="48"/>
      <c r="K17" s="14"/>
    </row>
    <row r="18" spans="1:16" ht="12.9" customHeight="1" x14ac:dyDescent="0.2">
      <c r="A18" s="1">
        <v>17</v>
      </c>
      <c r="B18" s="1" t="s">
        <v>29</v>
      </c>
      <c r="C18" s="8" t="str">
        <f t="shared" si="0"/>
        <v>0_9-246</v>
      </c>
      <c r="D18" s="53" t="s">
        <v>83</v>
      </c>
      <c r="E18" s="45"/>
      <c r="F18" s="43" t="s">
        <v>77</v>
      </c>
      <c r="G18" s="48"/>
    </row>
    <row r="19" spans="1:16" ht="12.9" customHeight="1" thickBot="1" x14ac:dyDescent="0.3">
      <c r="A19" s="1">
        <v>18</v>
      </c>
      <c r="B19" s="1" t="s">
        <v>30</v>
      </c>
      <c r="C19" s="8" t="str">
        <f t="shared" si="0"/>
        <v>0_9-247</v>
      </c>
      <c r="D19" s="45"/>
      <c r="E19" s="45"/>
      <c r="F19" s="43" t="s">
        <v>77</v>
      </c>
      <c r="G19" s="48"/>
    </row>
    <row r="20" spans="1:16" ht="12.9" customHeight="1" thickBot="1" x14ac:dyDescent="0.3">
      <c r="A20" s="1">
        <v>19</v>
      </c>
      <c r="B20" s="1" t="s">
        <v>31</v>
      </c>
      <c r="C20" s="8" t="str">
        <f t="shared" si="0"/>
        <v>0_9-248</v>
      </c>
      <c r="D20" s="45"/>
      <c r="E20" s="45"/>
      <c r="F20" s="43" t="s">
        <v>77</v>
      </c>
      <c r="G20" s="48"/>
      <c r="I20" s="31" t="s">
        <v>45</v>
      </c>
      <c r="J20" s="32" t="s">
        <v>71</v>
      </c>
    </row>
    <row r="21" spans="1:16" ht="12.9" customHeight="1" x14ac:dyDescent="0.25">
      <c r="A21" s="1">
        <v>20</v>
      </c>
      <c r="B21" s="1" t="s">
        <v>32</v>
      </c>
      <c r="C21" s="8" t="str">
        <f t="shared" si="0"/>
        <v>0_9-249</v>
      </c>
      <c r="D21" s="45"/>
      <c r="E21" s="45"/>
      <c r="F21" s="43" t="s">
        <v>77</v>
      </c>
      <c r="G21" s="48"/>
      <c r="I21" s="33" t="s">
        <v>47</v>
      </c>
      <c r="J21" s="34" t="s">
        <v>72</v>
      </c>
      <c r="L21" s="3"/>
      <c r="M21" s="3"/>
      <c r="N21" s="3"/>
      <c r="O21" s="3"/>
    </row>
    <row r="22" spans="1:16" ht="12.9" customHeight="1" x14ac:dyDescent="0.25">
      <c r="A22" s="1">
        <v>21</v>
      </c>
      <c r="B22" s="1" t="s">
        <v>33</v>
      </c>
      <c r="C22" s="8" t="str">
        <f t="shared" si="0"/>
        <v>0_9-250</v>
      </c>
      <c r="D22" s="45"/>
      <c r="E22" s="45"/>
      <c r="F22" s="43" t="s">
        <v>77</v>
      </c>
      <c r="G22" s="48"/>
      <c r="I22" s="33" t="s">
        <v>49</v>
      </c>
      <c r="J22" s="35" t="s">
        <v>73</v>
      </c>
      <c r="L22" s="3"/>
      <c r="M22" s="3"/>
      <c r="N22" s="3"/>
      <c r="O22" s="3"/>
    </row>
    <row r="23" spans="1:16" ht="12.9" customHeight="1" x14ac:dyDescent="0.25">
      <c r="A23" s="1">
        <v>22</v>
      </c>
      <c r="B23" s="1" t="s">
        <v>34</v>
      </c>
      <c r="C23" s="8" t="str">
        <f t="shared" si="0"/>
        <v>0_9-251</v>
      </c>
      <c r="D23" s="45"/>
      <c r="E23" s="45"/>
      <c r="F23" s="43" t="s">
        <v>77</v>
      </c>
      <c r="G23" s="48"/>
      <c r="I23" s="33" t="s">
        <v>18</v>
      </c>
      <c r="J23" s="35" t="s">
        <v>74</v>
      </c>
      <c r="K23" s="54"/>
      <c r="L23" s="55"/>
      <c r="M23" s="55"/>
      <c r="N23" s="55"/>
      <c r="O23" s="55"/>
      <c r="P23" s="55"/>
    </row>
    <row r="24" spans="1:16" ht="12.9" customHeight="1" x14ac:dyDescent="0.25">
      <c r="A24" s="1">
        <v>23</v>
      </c>
      <c r="B24" s="1" t="s">
        <v>35</v>
      </c>
      <c r="C24" s="8" t="str">
        <f t="shared" si="0"/>
        <v>0_9-252</v>
      </c>
      <c r="D24" s="45"/>
      <c r="E24" s="45"/>
      <c r="F24" s="43" t="s">
        <v>77</v>
      </c>
      <c r="G24" s="48"/>
      <c r="I24" s="33" t="s">
        <v>52</v>
      </c>
      <c r="J24" s="35" t="s">
        <v>75</v>
      </c>
      <c r="K24" s="4"/>
      <c r="L24" s="5"/>
      <c r="M24" s="3"/>
      <c r="N24" s="3"/>
      <c r="O24" s="3"/>
    </row>
    <row r="25" spans="1:16" ht="12.9" customHeight="1" x14ac:dyDescent="0.25">
      <c r="A25" s="1">
        <v>24</v>
      </c>
      <c r="B25" s="1" t="s">
        <v>37</v>
      </c>
      <c r="C25" s="8" t="str">
        <f t="shared" si="0"/>
        <v>0_9-253</v>
      </c>
      <c r="D25" s="45"/>
      <c r="E25" s="45"/>
      <c r="F25" s="43" t="s">
        <v>77</v>
      </c>
      <c r="G25" s="48"/>
      <c r="I25" s="33" t="s">
        <v>54</v>
      </c>
      <c r="J25" s="35" t="s">
        <v>76</v>
      </c>
      <c r="L25" s="3"/>
      <c r="M25" s="3"/>
      <c r="N25" s="3"/>
      <c r="O25" s="3"/>
    </row>
    <row r="26" spans="1:16" ht="12.9" customHeight="1" thickBot="1" x14ac:dyDescent="0.3">
      <c r="A26" s="1">
        <v>25</v>
      </c>
      <c r="B26" s="1" t="s">
        <v>38</v>
      </c>
      <c r="C26" s="8" t="str">
        <f t="shared" si="0"/>
        <v>0_9-254</v>
      </c>
      <c r="D26" s="45"/>
      <c r="E26" s="45"/>
      <c r="F26" s="43" t="s">
        <v>77</v>
      </c>
      <c r="G26" s="48"/>
      <c r="I26" s="36" t="s">
        <v>81</v>
      </c>
      <c r="J26" s="37" t="s">
        <v>77</v>
      </c>
      <c r="L26" s="3"/>
      <c r="M26" s="3"/>
      <c r="N26" s="3"/>
      <c r="O26" s="3"/>
    </row>
    <row r="27" spans="1:16" ht="12.9" customHeight="1" x14ac:dyDescent="0.25">
      <c r="A27" s="1">
        <v>26</v>
      </c>
      <c r="B27" s="1" t="s">
        <v>39</v>
      </c>
      <c r="C27" s="8" t="str">
        <f t="shared" si="0"/>
        <v>0_9-255</v>
      </c>
      <c r="D27" s="45"/>
      <c r="E27" s="45"/>
      <c r="F27" s="43" t="s">
        <v>77</v>
      </c>
      <c r="G27" s="48"/>
      <c r="I27" s="36" t="s">
        <v>57</v>
      </c>
      <c r="L27" s="3"/>
      <c r="M27" s="3"/>
      <c r="N27" s="3"/>
      <c r="O27" s="3"/>
    </row>
    <row r="28" spans="1:16" ht="12.9" customHeight="1" x14ac:dyDescent="0.25">
      <c r="A28" s="1">
        <v>27</v>
      </c>
      <c r="B28" s="1" t="s">
        <v>40</v>
      </c>
      <c r="C28" s="18" t="str">
        <f>_xlfn.CONCAT(D28&amp;I$2,"_",$H$2&amp;"-3")</f>
        <v>47-UWSIF-Alfalfa2-0_9-3</v>
      </c>
      <c r="D28" s="6" t="s">
        <v>18</v>
      </c>
      <c r="E28" s="7"/>
      <c r="F28" s="43" t="s">
        <v>76</v>
      </c>
      <c r="G28" s="39"/>
      <c r="I28" s="36" t="s">
        <v>59</v>
      </c>
      <c r="L28" s="3"/>
      <c r="M28" s="3"/>
      <c r="N28" s="3"/>
      <c r="O28" s="3"/>
    </row>
    <row r="29" spans="1:16" ht="12.9" customHeight="1" x14ac:dyDescent="0.25">
      <c r="A29" s="1">
        <v>28</v>
      </c>
      <c r="B29" s="1" t="s">
        <v>41</v>
      </c>
      <c r="C29" s="18" t="str">
        <f>_xlfn.CONCAT(D29&amp;I$2,"_",$H$2&amp;"-4")</f>
        <v>47-UWSIF-Alfalfa2-0_9-4</v>
      </c>
      <c r="D29" s="6" t="s">
        <v>18</v>
      </c>
      <c r="E29" s="7"/>
      <c r="F29" s="43" t="s">
        <v>76</v>
      </c>
      <c r="G29" s="39"/>
      <c r="I29" s="33" t="s">
        <v>78</v>
      </c>
      <c r="L29" s="3"/>
      <c r="M29" s="3"/>
      <c r="N29" s="3"/>
      <c r="O29" s="3"/>
    </row>
    <row r="30" spans="1:16" ht="12.9" customHeight="1" thickBot="1" x14ac:dyDescent="0.3">
      <c r="A30" s="1">
        <v>29</v>
      </c>
      <c r="B30" s="1" t="s">
        <v>42</v>
      </c>
      <c r="C30" s="8" t="str">
        <f t="shared" ref="C30:C35" si="1">_xlfn.CONCAT($I$2,"_", $H$2, "-"&amp;((ROW()-14+240)))</f>
        <v>0_9-256</v>
      </c>
      <c r="D30" s="45"/>
      <c r="E30" s="45"/>
      <c r="F30" s="43" t="s">
        <v>77</v>
      </c>
      <c r="G30" s="48"/>
      <c r="I30" s="38" t="s">
        <v>79</v>
      </c>
      <c r="L30" s="3"/>
      <c r="M30" s="3"/>
      <c r="N30" s="3"/>
      <c r="O30" s="3"/>
    </row>
    <row r="31" spans="1:16" ht="12.9" customHeight="1" x14ac:dyDescent="0.25">
      <c r="A31" s="1">
        <v>30</v>
      </c>
      <c r="B31" s="1" t="s">
        <v>43</v>
      </c>
      <c r="C31" s="8" t="str">
        <f t="shared" si="1"/>
        <v>0_9-257</v>
      </c>
      <c r="D31" s="45"/>
      <c r="E31" s="45"/>
      <c r="F31" s="43" t="s">
        <v>77</v>
      </c>
      <c r="G31" s="48"/>
      <c r="L31" s="3"/>
      <c r="M31" s="3"/>
      <c r="N31" s="3"/>
      <c r="O31" s="3"/>
    </row>
    <row r="32" spans="1:16" ht="12.9" customHeight="1" thickBot="1" x14ac:dyDescent="0.3">
      <c r="A32" s="1">
        <v>31</v>
      </c>
      <c r="B32" s="1" t="s">
        <v>44</v>
      </c>
      <c r="C32" s="8" t="str">
        <f t="shared" si="1"/>
        <v>0_9-258</v>
      </c>
      <c r="D32" s="45"/>
      <c r="E32" s="45"/>
      <c r="F32" s="43" t="s">
        <v>77</v>
      </c>
      <c r="G32" s="48"/>
      <c r="L32" s="3"/>
      <c r="M32" s="3"/>
      <c r="N32" s="3"/>
      <c r="O32" s="3"/>
    </row>
    <row r="33" spans="1:15" ht="12.9" customHeight="1" x14ac:dyDescent="0.25">
      <c r="A33" s="1">
        <v>32</v>
      </c>
      <c r="B33" s="1" t="s">
        <v>46</v>
      </c>
      <c r="C33" s="8" t="str">
        <f t="shared" si="1"/>
        <v>0_9-259</v>
      </c>
      <c r="D33" s="45"/>
      <c r="E33" s="45"/>
      <c r="F33" s="43" t="s">
        <v>77</v>
      </c>
      <c r="G33" s="48"/>
      <c r="I33" s="56" t="s">
        <v>84</v>
      </c>
      <c r="J33" s="57"/>
      <c r="L33" s="3"/>
      <c r="M33" s="3"/>
      <c r="N33" s="3"/>
      <c r="O33" s="3"/>
    </row>
    <row r="34" spans="1:15" ht="12.9" customHeight="1" x14ac:dyDescent="0.25">
      <c r="A34" s="1">
        <v>33</v>
      </c>
      <c r="B34" s="1" t="s">
        <v>48</v>
      </c>
      <c r="C34" s="8" t="str">
        <f t="shared" si="1"/>
        <v>0_9-260</v>
      </c>
      <c r="D34" s="45"/>
      <c r="E34" s="45"/>
      <c r="F34" s="43" t="s">
        <v>77</v>
      </c>
      <c r="G34" s="48"/>
      <c r="I34" s="58"/>
      <c r="J34" s="59"/>
      <c r="L34" s="3"/>
      <c r="M34" s="3"/>
      <c r="N34" s="3"/>
      <c r="O34" s="3"/>
    </row>
    <row r="35" spans="1:15" ht="12.9" customHeight="1" x14ac:dyDescent="0.25">
      <c r="A35" s="1">
        <v>34</v>
      </c>
      <c r="B35" s="1" t="s">
        <v>50</v>
      </c>
      <c r="C35" s="8" t="str">
        <f t="shared" si="1"/>
        <v>0_9-261</v>
      </c>
      <c r="D35" s="45"/>
      <c r="E35" s="45"/>
      <c r="F35" s="43" t="s">
        <v>77</v>
      </c>
      <c r="G35" s="48"/>
      <c r="I35" s="58"/>
      <c r="J35" s="59"/>
    </row>
    <row r="36" spans="1:15" ht="12.9" customHeight="1" x14ac:dyDescent="0.2">
      <c r="A36" s="1">
        <v>35</v>
      </c>
      <c r="B36" s="1" t="s">
        <v>51</v>
      </c>
      <c r="C36" s="8" t="str">
        <f>_xlfn.CONCAT($I$2,"_", $H$2, "-"&amp;((ROW()-14+240)))</f>
        <v>0_9-262</v>
      </c>
      <c r="D36" s="53" t="s">
        <v>83</v>
      </c>
      <c r="E36" s="45"/>
      <c r="F36" s="43" t="s">
        <v>77</v>
      </c>
      <c r="G36" s="48"/>
      <c r="I36" s="58"/>
      <c r="J36" s="59"/>
    </row>
    <row r="37" spans="1:15" ht="12.9" customHeight="1" x14ac:dyDescent="0.25">
      <c r="A37" s="1">
        <v>36</v>
      </c>
      <c r="B37" s="1" t="s">
        <v>53</v>
      </c>
      <c r="C37" s="8" t="str">
        <f t="shared" ref="C37:C44" si="2">_xlfn.CONCAT($I$2,"_", $H$2, "-"&amp;((ROW()-14+240)))</f>
        <v>0_9-263</v>
      </c>
      <c r="D37" s="45"/>
      <c r="E37" s="45"/>
      <c r="F37" s="43" t="s">
        <v>77</v>
      </c>
      <c r="G37" s="48"/>
      <c r="I37" s="58"/>
      <c r="J37" s="59"/>
    </row>
    <row r="38" spans="1:15" ht="12.9" customHeight="1" x14ac:dyDescent="0.25">
      <c r="A38" s="1">
        <v>37</v>
      </c>
      <c r="B38" s="1" t="s">
        <v>55</v>
      </c>
      <c r="C38" s="8" t="str">
        <f t="shared" si="2"/>
        <v>0_9-264</v>
      </c>
      <c r="D38" s="45"/>
      <c r="E38" s="45"/>
      <c r="F38" s="43" t="s">
        <v>77</v>
      </c>
      <c r="G38" s="48"/>
      <c r="I38" s="58"/>
      <c r="J38" s="59"/>
    </row>
    <row r="39" spans="1:15" ht="12.9" customHeight="1" x14ac:dyDescent="0.25">
      <c r="A39" s="1">
        <v>38</v>
      </c>
      <c r="B39" s="1" t="s">
        <v>56</v>
      </c>
      <c r="C39" s="8" t="str">
        <f t="shared" si="2"/>
        <v>0_9-265</v>
      </c>
      <c r="D39" s="45"/>
      <c r="E39" s="45"/>
      <c r="F39" s="43" t="s">
        <v>77</v>
      </c>
      <c r="G39" s="48"/>
      <c r="I39" s="58"/>
      <c r="J39" s="59"/>
    </row>
    <row r="40" spans="1:15" ht="12.9" customHeight="1" x14ac:dyDescent="0.25">
      <c r="A40" s="1">
        <v>39</v>
      </c>
      <c r="B40" s="1" t="s">
        <v>58</v>
      </c>
      <c r="C40" s="8" t="str">
        <f t="shared" si="2"/>
        <v>0_9-266</v>
      </c>
      <c r="D40" s="45"/>
      <c r="E40" s="45"/>
      <c r="F40" s="43" t="s">
        <v>77</v>
      </c>
      <c r="G40" s="48"/>
      <c r="I40" s="58"/>
      <c r="J40" s="59"/>
    </row>
    <row r="41" spans="1:15" ht="12.9" customHeight="1" x14ac:dyDescent="0.25">
      <c r="A41" s="1">
        <v>40</v>
      </c>
      <c r="B41" s="1" t="s">
        <v>60</v>
      </c>
      <c r="C41" s="8" t="str">
        <f t="shared" si="2"/>
        <v>0_9-267</v>
      </c>
      <c r="D41" s="45"/>
      <c r="E41" s="45"/>
      <c r="F41" s="43" t="s">
        <v>77</v>
      </c>
      <c r="G41" s="48"/>
      <c r="I41" s="58"/>
      <c r="J41" s="59"/>
    </row>
    <row r="42" spans="1:15" ht="12.9" customHeight="1" x14ac:dyDescent="0.25">
      <c r="A42" s="1">
        <v>41</v>
      </c>
      <c r="B42" s="1" t="s">
        <v>61</v>
      </c>
      <c r="C42" s="8" t="str">
        <f t="shared" si="2"/>
        <v>0_9-268</v>
      </c>
      <c r="D42" s="45"/>
      <c r="E42" s="45"/>
      <c r="F42" s="43" t="s">
        <v>77</v>
      </c>
      <c r="G42" s="48"/>
      <c r="I42" s="58"/>
      <c r="J42" s="59"/>
    </row>
    <row r="43" spans="1:15" ht="12.9" customHeight="1" thickBot="1" x14ac:dyDescent="0.3">
      <c r="A43" s="1">
        <v>42</v>
      </c>
      <c r="B43" s="1" t="s">
        <v>62</v>
      </c>
      <c r="C43" s="8" t="str">
        <f t="shared" si="2"/>
        <v>0_9-269</v>
      </c>
      <c r="D43" s="45"/>
      <c r="E43" s="45"/>
      <c r="F43" s="43" t="s">
        <v>77</v>
      </c>
      <c r="G43" s="48"/>
      <c r="I43" s="51"/>
      <c r="J43" s="52"/>
    </row>
    <row r="44" spans="1:15" ht="12.9" customHeight="1" x14ac:dyDescent="0.25">
      <c r="A44" s="1">
        <v>43</v>
      </c>
      <c r="B44" s="1" t="s">
        <v>63</v>
      </c>
      <c r="C44" s="8" t="str">
        <f t="shared" si="2"/>
        <v>0_9-270</v>
      </c>
      <c r="D44" s="45"/>
      <c r="E44" s="45"/>
      <c r="F44" s="43" t="s">
        <v>77</v>
      </c>
      <c r="G44" s="48"/>
    </row>
    <row r="45" spans="1:15" ht="12.9" customHeight="1" x14ac:dyDescent="0.25">
      <c r="A45" s="1">
        <v>44</v>
      </c>
      <c r="B45" s="1" t="s">
        <v>64</v>
      </c>
      <c r="C45" s="18" t="str">
        <f>_xlfn.CONCAT(D45&amp;I$2,"_",$H$2&amp;"-8")</f>
        <v>48-UWSIF-Glut-4-0_9-8</v>
      </c>
      <c r="D45" s="6" t="s">
        <v>79</v>
      </c>
      <c r="E45" s="7"/>
      <c r="F45" s="43" t="s">
        <v>73</v>
      </c>
      <c r="G45" s="39"/>
    </row>
    <row r="46" spans="1:15" ht="12.9" customHeight="1" x14ac:dyDescent="0.25">
      <c r="A46" s="1">
        <v>45</v>
      </c>
      <c r="B46" s="1" t="s">
        <v>65</v>
      </c>
      <c r="C46" s="18" t="str">
        <f>_xlfn.CONCAT(D46&amp;I$2,"_",$H$2&amp;"-9")</f>
        <v>48-UWSIF-Glut-4-0_9-9</v>
      </c>
      <c r="D46" s="6" t="s">
        <v>79</v>
      </c>
      <c r="E46" s="7"/>
      <c r="F46" s="43" t="s">
        <v>73</v>
      </c>
      <c r="G46" s="39"/>
    </row>
    <row r="47" spans="1:15" ht="12.9" customHeight="1" x14ac:dyDescent="0.25">
      <c r="A47" s="1">
        <v>46</v>
      </c>
      <c r="B47" s="1" t="s">
        <v>66</v>
      </c>
      <c r="C47" s="18" t="str">
        <f>_xlfn.CONCAT(D47&amp;I$2,"_",$H$2&amp;"-3")</f>
        <v>39-UWSIF-Glut-2-0_9-3</v>
      </c>
      <c r="D47" s="6" t="s">
        <v>78</v>
      </c>
      <c r="E47" s="7"/>
      <c r="F47" s="43" t="s">
        <v>73</v>
      </c>
      <c r="G47" s="39"/>
    </row>
    <row r="48" spans="1:15" ht="12.9" customHeight="1" x14ac:dyDescent="0.25">
      <c r="A48" s="1">
        <v>47</v>
      </c>
      <c r="B48" s="1" t="s">
        <v>67</v>
      </c>
      <c r="C48" s="18" t="str">
        <f>_xlfn.CONCAT(D48&amp;I$2,"_",$H$2&amp;"-4")</f>
        <v>39-UWSIF-Glut-2-0_9-4</v>
      </c>
      <c r="D48" s="6" t="s">
        <v>78</v>
      </c>
      <c r="E48" s="7"/>
      <c r="F48" s="43" t="s">
        <v>73</v>
      </c>
      <c r="G48" s="39"/>
    </row>
    <row r="49" spans="1:7" ht="12.9" customHeight="1" x14ac:dyDescent="0.25">
      <c r="A49" s="1">
        <v>48</v>
      </c>
      <c r="B49" s="1" t="s">
        <v>68</v>
      </c>
      <c r="C49" s="18" t="str">
        <f>_xlfn.CONCAT(D49&amp;I$2,"_",$H$2&amp;"-5")</f>
        <v>47-UWSIF-Alfalfa2-0_9-5</v>
      </c>
      <c r="D49" s="6" t="s">
        <v>18</v>
      </c>
      <c r="E49" s="7"/>
      <c r="F49" s="43" t="s">
        <v>76</v>
      </c>
      <c r="G49" s="39"/>
    </row>
    <row r="50" spans="1:7" ht="12.9" customHeight="1" x14ac:dyDescent="0.25">
      <c r="A50" s="1">
        <v>49</v>
      </c>
      <c r="B50" s="1" t="s">
        <v>69</v>
      </c>
      <c r="C50" s="18" t="str">
        <f>_xlfn.CONCAT(D50&amp;I$2,"_",$H$2&amp;"-6")</f>
        <v>47-UWSIF-Alfalfa2-0_9-6</v>
      </c>
      <c r="D50" s="6" t="s">
        <v>18</v>
      </c>
      <c r="E50" s="7"/>
      <c r="F50" s="43" t="s">
        <v>76</v>
      </c>
      <c r="G50" s="39"/>
    </row>
  </sheetData>
  <mergeCells count="2">
    <mergeCell ref="K23:P23"/>
    <mergeCell ref="I33:J42"/>
  </mergeCells>
  <dataValidations count="2">
    <dataValidation type="list" allowBlank="1" showInputMessage="1" showErrorMessage="1" sqref="D28:D29 D2:D12 D45:D50" xr:uid="{3A6A08B7-6C1A-4F4B-9E7C-9C19236D5059}">
      <formula1>$I$21:$I$30</formula1>
    </dataValidation>
    <dataValidation type="list" allowBlank="1" showInputMessage="1" showErrorMessage="1" sqref="F2:F50" xr:uid="{EA93394A-5B21-4EA6-BB87-10FAE94A555C}">
      <formula1>$J$21:$J$26</formula1>
    </dataValidation>
  </dataValidations>
  <printOptions horizontalCentered="1" verticalCentered="1"/>
  <pageMargins left="0.75" right="0.75" top="1" bottom="1" header="0.5" footer="0.5"/>
  <pageSetup scale="96" orientation="portrait" r:id="rId1"/>
  <headerFooter alignWithMargins="0"/>
  <ignoredErrors>
    <ignoredError sqref="C10:C12 C28:C29 C45:C5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pageSetUpPr fitToPage="1"/>
  </sheetPr>
  <dimension ref="A1:P50"/>
  <sheetViews>
    <sheetView tabSelected="1" zoomScaleNormal="100" workbookViewId="0">
      <selection activeCell="G10" sqref="G9:G10"/>
    </sheetView>
  </sheetViews>
  <sheetFormatPr defaultColWidth="9.109375" defaultRowHeight="12.9" customHeight="1" x14ac:dyDescent="0.25"/>
  <cols>
    <col min="1" max="1" width="4.44140625" style="2" customWidth="1"/>
    <col min="2" max="2" width="6.6640625" style="2" customWidth="1"/>
    <col min="3" max="3" width="22" style="15" customWidth="1"/>
    <col min="4" max="4" width="19.5546875" style="2" bestFit="1" customWidth="1"/>
    <col min="5" max="5" width="17.33203125" style="2" customWidth="1"/>
    <col min="6" max="6" width="23.109375" style="2" hidden="1" customWidth="1"/>
    <col min="7" max="7" width="17.33203125" style="2" customWidth="1"/>
    <col min="8" max="8" width="7.44140625" style="2" bestFit="1" customWidth="1"/>
    <col min="9" max="9" width="21.44140625" style="2" customWidth="1"/>
    <col min="10" max="10" width="24.109375" style="2" bestFit="1" customWidth="1"/>
    <col min="11" max="11" width="26.33203125" style="2" customWidth="1"/>
    <col min="12" max="12" width="25.109375" style="2" customWidth="1"/>
    <col min="13" max="16384" width="9.109375" style="2"/>
  </cols>
  <sheetData>
    <row r="1" spans="1:10" ht="12.9" customHeight="1" x14ac:dyDescent="0.25">
      <c r="A1" s="9" t="s">
        <v>0</v>
      </c>
      <c r="B1" s="10" t="s">
        <v>1</v>
      </c>
      <c r="C1" s="11" t="s">
        <v>2</v>
      </c>
      <c r="D1" s="12" t="s">
        <v>3</v>
      </c>
      <c r="E1" s="10" t="s">
        <v>4</v>
      </c>
      <c r="F1" s="12" t="s">
        <v>71</v>
      </c>
      <c r="G1" s="40" t="s">
        <v>80</v>
      </c>
      <c r="H1" s="10" t="s">
        <v>5</v>
      </c>
      <c r="I1" s="10" t="s">
        <v>7</v>
      </c>
      <c r="J1" s="10" t="s">
        <v>6</v>
      </c>
    </row>
    <row r="2" spans="1:10" ht="12.9" customHeight="1" x14ac:dyDescent="0.25">
      <c r="A2" s="1">
        <v>1</v>
      </c>
      <c r="B2" s="1" t="s">
        <v>8</v>
      </c>
      <c r="C2" s="18" t="str">
        <f>_xlfn.CONCAT(D2&amp;I$2,"_",$H$2&amp;"-1")</f>
        <v>48-UWSIF-Glut-4-_1-1</v>
      </c>
      <c r="D2" s="6" t="s">
        <v>79</v>
      </c>
      <c r="E2" s="7"/>
      <c r="F2" s="6" t="s">
        <v>72</v>
      </c>
      <c r="G2" s="44"/>
      <c r="H2" s="13">
        <v>1</v>
      </c>
      <c r="I2" s="41"/>
      <c r="J2" s="42"/>
    </row>
    <row r="3" spans="1:10" ht="12.9" customHeight="1" x14ac:dyDescent="0.25">
      <c r="A3" s="1">
        <v>2</v>
      </c>
      <c r="B3" s="1" t="s">
        <v>9</v>
      </c>
      <c r="C3" s="18" t="str">
        <f>_xlfn.CONCAT(D3&amp;I$2,"_",$H$2&amp;"-2")</f>
        <v>48-UWSIF-Glut-4-_1-2</v>
      </c>
      <c r="D3" s="6" t="s">
        <v>79</v>
      </c>
      <c r="E3" s="7"/>
      <c r="F3" s="43" t="s">
        <v>75</v>
      </c>
      <c r="G3" s="39"/>
    </row>
    <row r="4" spans="1:10" ht="12.9" customHeight="1" x14ac:dyDescent="0.25">
      <c r="A4" s="1">
        <v>3</v>
      </c>
      <c r="B4" s="1" t="s">
        <v>10</v>
      </c>
      <c r="C4" s="18" t="str">
        <f>_xlfn.CONCAT(D4&amp;I$2,"_",$H$2&amp;"-3")</f>
        <v>48-UWSIF-Glut-4-_1-3</v>
      </c>
      <c r="D4" s="6" t="s">
        <v>79</v>
      </c>
      <c r="E4" s="7"/>
      <c r="F4" s="43" t="s">
        <v>75</v>
      </c>
      <c r="G4" s="39"/>
      <c r="I4" s="16" t="s">
        <v>12</v>
      </c>
      <c r="J4" s="17"/>
    </row>
    <row r="5" spans="1:10" ht="12.9" customHeight="1" x14ac:dyDescent="0.25">
      <c r="A5" s="1">
        <v>4</v>
      </c>
      <c r="B5" s="1" t="s">
        <v>11</v>
      </c>
      <c r="C5" s="18" t="str">
        <f>_xlfn.CONCAT(D5&amp;I$2,"_",$H$2&amp;"-4")</f>
        <v>48-UWSIF-Glut-4-_1-4</v>
      </c>
      <c r="D5" s="6" t="s">
        <v>79</v>
      </c>
      <c r="E5" s="7"/>
      <c r="F5" s="43" t="s">
        <v>75</v>
      </c>
      <c r="G5" s="39"/>
      <c r="I5" s="46" t="s">
        <v>70</v>
      </c>
      <c r="J5" s="19"/>
    </row>
    <row r="6" spans="1:10" ht="12.9" customHeight="1" x14ac:dyDescent="0.25">
      <c r="A6" s="1">
        <v>5</v>
      </c>
      <c r="B6" s="1" t="s">
        <v>13</v>
      </c>
      <c r="C6" s="18" t="str">
        <f>_xlfn.CONCAT(D6&amp;$I$2,"_",$H$2&amp;"-5")</f>
        <v>48-UWSIF-Glut-4-_1-5</v>
      </c>
      <c r="D6" s="6" t="s">
        <v>79</v>
      </c>
      <c r="E6" s="7"/>
      <c r="F6" s="43" t="s">
        <v>75</v>
      </c>
      <c r="G6" s="39"/>
      <c r="I6" s="47" t="s">
        <v>16</v>
      </c>
      <c r="J6" s="20"/>
    </row>
    <row r="7" spans="1:10" ht="12.9" customHeight="1" x14ac:dyDescent="0.25">
      <c r="A7" s="1">
        <v>6</v>
      </c>
      <c r="B7" s="1" t="s">
        <v>14</v>
      </c>
      <c r="C7" s="18" t="str">
        <f>_xlfn.CONCAT(D7&amp;$I$2,"_",$H$2&amp;"-6")</f>
        <v>48-UWSIF-Glut-4-_1-6</v>
      </c>
      <c r="D7" s="6" t="s">
        <v>79</v>
      </c>
      <c r="E7" s="7"/>
      <c r="F7" s="43" t="s">
        <v>75</v>
      </c>
      <c r="G7" s="39"/>
      <c r="I7" s="21" t="s">
        <v>20</v>
      </c>
      <c r="J7" s="22"/>
    </row>
    <row r="8" spans="1:10" ht="12.9" customHeight="1" x14ac:dyDescent="0.25">
      <c r="A8" s="1">
        <v>7</v>
      </c>
      <c r="B8" s="1" t="s">
        <v>15</v>
      </c>
      <c r="C8" s="18" t="str">
        <f>_xlfn.CONCAT(D8&amp;$I$2,"-",$H$2&amp;"-7")</f>
        <v>48-UWSIF-Glut-4--1-7</v>
      </c>
      <c r="D8" s="6" t="s">
        <v>79</v>
      </c>
      <c r="E8" s="7"/>
      <c r="F8" s="43" t="s">
        <v>75</v>
      </c>
      <c r="G8" s="39"/>
      <c r="I8" s="23" t="s">
        <v>22</v>
      </c>
      <c r="J8" s="24"/>
    </row>
    <row r="9" spans="1:10" ht="12.9" customHeight="1" x14ac:dyDescent="0.25">
      <c r="A9" s="1">
        <v>8</v>
      </c>
      <c r="B9" s="1" t="s">
        <v>17</v>
      </c>
      <c r="C9" s="18" t="str">
        <f>_xlfn.CONCAT(D9&amp;I$2,"_",$H$2&amp;"-1")</f>
        <v>39-UWSIF-Glut-2-_1-1</v>
      </c>
      <c r="D9" s="6" t="s">
        <v>78</v>
      </c>
      <c r="E9" s="7"/>
      <c r="F9" s="43" t="s">
        <v>73</v>
      </c>
      <c r="G9" s="39"/>
      <c r="I9" s="25" t="s">
        <v>36</v>
      </c>
      <c r="J9" s="26"/>
    </row>
    <row r="10" spans="1:10" ht="12.9" customHeight="1" x14ac:dyDescent="0.25">
      <c r="A10" s="1">
        <v>9</v>
      </c>
      <c r="B10" s="1" t="s">
        <v>19</v>
      </c>
      <c r="C10" s="18" t="str">
        <f>_xlfn.CONCAT(D10&amp;I$2,"_",$H$2&amp;"-2")</f>
        <v>39-UWSIF-Glut-2-_1-2</v>
      </c>
      <c r="D10" s="6" t="s">
        <v>78</v>
      </c>
      <c r="E10" s="7"/>
      <c r="F10" s="43" t="s">
        <v>73</v>
      </c>
      <c r="G10" s="39"/>
      <c r="I10" s="27"/>
      <c r="J10" s="28"/>
    </row>
    <row r="11" spans="1:10" ht="12.9" customHeight="1" x14ac:dyDescent="0.25">
      <c r="A11" s="1">
        <v>10</v>
      </c>
      <c r="B11" s="1" t="s">
        <v>21</v>
      </c>
      <c r="C11" s="18" t="str">
        <f>_xlfn.CONCAT(D11&amp;I$2,"_",$H$2&amp;"-1")</f>
        <v>47-UWSIF-Alfalfa2-_1-1</v>
      </c>
      <c r="D11" s="6" t="s">
        <v>18</v>
      </c>
      <c r="E11" s="7"/>
      <c r="F11" s="43" t="s">
        <v>82</v>
      </c>
      <c r="G11" s="39"/>
      <c r="I11" s="27"/>
      <c r="J11" s="28"/>
    </row>
    <row r="12" spans="1:10" ht="12.9" customHeight="1" x14ac:dyDescent="0.25">
      <c r="A12" s="1">
        <v>11</v>
      </c>
      <c r="B12" s="1" t="s">
        <v>23</v>
      </c>
      <c r="C12" s="18" t="str">
        <f>_xlfn.CONCAT(D12&amp;I$2,"_",$H$2&amp;"-2")</f>
        <v>47-UWSIF-Alfalfa2-_1-2</v>
      </c>
      <c r="D12" s="6" t="s">
        <v>18</v>
      </c>
      <c r="E12" s="7"/>
      <c r="F12" s="43" t="s">
        <v>82</v>
      </c>
      <c r="G12" s="39"/>
      <c r="I12" s="27"/>
      <c r="J12" s="28"/>
    </row>
    <row r="13" spans="1:10" ht="12.9" customHeight="1" x14ac:dyDescent="0.25">
      <c r="A13" s="1">
        <v>12</v>
      </c>
      <c r="B13" s="1" t="s">
        <v>24</v>
      </c>
      <c r="C13" s="8" t="str">
        <f>_xlfn.CONCAT($I$2,"_", $H$2, "-"&amp;((ROW()-12)))</f>
        <v>_1-1</v>
      </c>
      <c r="D13" s="45"/>
      <c r="E13" s="45"/>
      <c r="F13" s="43" t="s">
        <v>77</v>
      </c>
      <c r="G13" s="48"/>
      <c r="I13" s="27"/>
      <c r="J13" s="28"/>
    </row>
    <row r="14" spans="1:10" ht="12.9" customHeight="1" x14ac:dyDescent="0.25">
      <c r="A14" s="1">
        <v>13</v>
      </c>
      <c r="B14" s="1" t="s">
        <v>25</v>
      </c>
      <c r="C14" s="8" t="str">
        <f>_xlfn.CONCAT($I$2,"_", $H$2, "-"&amp;((ROW()-12)))</f>
        <v>_1-2</v>
      </c>
      <c r="D14" s="45"/>
      <c r="E14" s="45"/>
      <c r="F14" s="43" t="s">
        <v>77</v>
      </c>
      <c r="G14" s="48"/>
      <c r="I14" s="27"/>
      <c r="J14" s="28"/>
    </row>
    <row r="15" spans="1:10" ht="12.9" customHeight="1" x14ac:dyDescent="0.25">
      <c r="A15" s="1">
        <v>14</v>
      </c>
      <c r="B15" s="1" t="s">
        <v>26</v>
      </c>
      <c r="C15" s="8" t="str">
        <f>_xlfn.CONCAT($I$2,"_", $H$2, "-"&amp;((ROW()-12)))</f>
        <v>_1-3</v>
      </c>
      <c r="D15" s="45"/>
      <c r="E15" s="45"/>
      <c r="F15" s="43" t="s">
        <v>77</v>
      </c>
      <c r="G15" s="48"/>
      <c r="I15" s="27"/>
      <c r="J15" s="28"/>
    </row>
    <row r="16" spans="1:10" ht="12.9" customHeight="1" x14ac:dyDescent="0.25">
      <c r="A16" s="1">
        <v>15</v>
      </c>
      <c r="B16" s="1" t="s">
        <v>27</v>
      </c>
      <c r="C16" s="8" t="str">
        <f t="shared" ref="C16:C27" si="0">_xlfn.CONCAT($I$2,"_", $H$2, "-"&amp;((ROW()-12)))</f>
        <v>_1-4</v>
      </c>
      <c r="D16" s="45"/>
      <c r="E16" s="45"/>
      <c r="F16" s="43" t="s">
        <v>77</v>
      </c>
      <c r="G16" s="48"/>
      <c r="I16" s="29"/>
      <c r="J16" s="30"/>
    </row>
    <row r="17" spans="1:16" ht="12.9" customHeight="1" x14ac:dyDescent="0.25">
      <c r="A17" s="1">
        <v>16</v>
      </c>
      <c r="B17" s="1" t="s">
        <v>28</v>
      </c>
      <c r="C17" s="8" t="str">
        <f t="shared" si="0"/>
        <v>_1-5</v>
      </c>
      <c r="D17" s="45"/>
      <c r="E17" s="45"/>
      <c r="F17" s="43" t="s">
        <v>77</v>
      </c>
      <c r="G17" s="48"/>
      <c r="K17" s="14"/>
    </row>
    <row r="18" spans="1:16" ht="12.9" customHeight="1" x14ac:dyDescent="0.2">
      <c r="A18" s="1">
        <v>17</v>
      </c>
      <c r="B18" s="1" t="s">
        <v>29</v>
      </c>
      <c r="C18" s="8" t="str">
        <f t="shared" si="0"/>
        <v>_1-6</v>
      </c>
      <c r="D18" s="53" t="s">
        <v>83</v>
      </c>
      <c r="E18" s="45"/>
      <c r="F18" s="43" t="s">
        <v>77</v>
      </c>
      <c r="G18" s="48"/>
    </row>
    <row r="19" spans="1:16" ht="12.9" customHeight="1" thickBot="1" x14ac:dyDescent="0.3">
      <c r="A19" s="1">
        <v>18</v>
      </c>
      <c r="B19" s="1" t="s">
        <v>30</v>
      </c>
      <c r="C19" s="8" t="str">
        <f t="shared" si="0"/>
        <v>_1-7</v>
      </c>
      <c r="D19" s="45"/>
      <c r="E19" s="45"/>
      <c r="F19" s="43" t="s">
        <v>77</v>
      </c>
      <c r="G19" s="48"/>
    </row>
    <row r="20" spans="1:16" ht="12.9" customHeight="1" thickBot="1" x14ac:dyDescent="0.3">
      <c r="A20" s="1">
        <v>19</v>
      </c>
      <c r="B20" s="1" t="s">
        <v>31</v>
      </c>
      <c r="C20" s="8" t="str">
        <f t="shared" si="0"/>
        <v>_1-8</v>
      </c>
      <c r="D20" s="45"/>
      <c r="E20" s="45"/>
      <c r="F20" s="43" t="s">
        <v>77</v>
      </c>
      <c r="G20" s="48"/>
      <c r="I20" s="31" t="s">
        <v>45</v>
      </c>
      <c r="J20" s="32" t="s">
        <v>71</v>
      </c>
    </row>
    <row r="21" spans="1:16" ht="12.9" customHeight="1" x14ac:dyDescent="0.25">
      <c r="A21" s="1">
        <v>20</v>
      </c>
      <c r="B21" s="1" t="s">
        <v>32</v>
      </c>
      <c r="C21" s="8" t="str">
        <f t="shared" si="0"/>
        <v>_1-9</v>
      </c>
      <c r="D21" s="45"/>
      <c r="E21" s="45"/>
      <c r="F21" s="43" t="s">
        <v>77</v>
      </c>
      <c r="G21" s="48"/>
      <c r="I21" s="33" t="s">
        <v>47</v>
      </c>
      <c r="J21" s="34" t="s">
        <v>72</v>
      </c>
      <c r="L21" s="3"/>
      <c r="M21" s="3"/>
      <c r="N21" s="3"/>
      <c r="O21" s="3"/>
    </row>
    <row r="22" spans="1:16" ht="12.9" customHeight="1" x14ac:dyDescent="0.25">
      <c r="A22" s="1">
        <v>21</v>
      </c>
      <c r="B22" s="1" t="s">
        <v>33</v>
      </c>
      <c r="C22" s="8" t="str">
        <f t="shared" si="0"/>
        <v>_1-10</v>
      </c>
      <c r="D22" s="45"/>
      <c r="E22" s="45"/>
      <c r="F22" s="43" t="s">
        <v>77</v>
      </c>
      <c r="G22" s="48"/>
      <c r="I22" s="33" t="s">
        <v>49</v>
      </c>
      <c r="J22" s="35" t="s">
        <v>73</v>
      </c>
      <c r="L22" s="3"/>
      <c r="M22" s="3"/>
      <c r="N22" s="3"/>
      <c r="O22" s="3"/>
    </row>
    <row r="23" spans="1:16" ht="12.9" customHeight="1" x14ac:dyDescent="0.25">
      <c r="A23" s="1">
        <v>22</v>
      </c>
      <c r="B23" s="1" t="s">
        <v>34</v>
      </c>
      <c r="C23" s="8" t="str">
        <f t="shared" si="0"/>
        <v>_1-11</v>
      </c>
      <c r="D23" s="45"/>
      <c r="E23" s="45"/>
      <c r="F23" s="43" t="s">
        <v>77</v>
      </c>
      <c r="G23" s="48"/>
      <c r="I23" s="33" t="s">
        <v>18</v>
      </c>
      <c r="J23" s="35" t="s">
        <v>74</v>
      </c>
      <c r="K23" s="54"/>
      <c r="L23" s="55"/>
      <c r="M23" s="55"/>
      <c r="N23" s="55"/>
      <c r="O23" s="55"/>
      <c r="P23" s="55"/>
    </row>
    <row r="24" spans="1:16" ht="12.9" customHeight="1" x14ac:dyDescent="0.25">
      <c r="A24" s="1">
        <v>23</v>
      </c>
      <c r="B24" s="1" t="s">
        <v>35</v>
      </c>
      <c r="C24" s="8" t="str">
        <f t="shared" si="0"/>
        <v>_1-12</v>
      </c>
      <c r="D24" s="45"/>
      <c r="E24" s="45"/>
      <c r="F24" s="43" t="s">
        <v>77</v>
      </c>
      <c r="G24" s="48"/>
      <c r="I24" s="33" t="s">
        <v>52</v>
      </c>
      <c r="J24" s="35" t="s">
        <v>75</v>
      </c>
      <c r="K24" s="4"/>
      <c r="L24" s="5"/>
      <c r="M24" s="3"/>
      <c r="N24" s="3"/>
      <c r="O24" s="3"/>
    </row>
    <row r="25" spans="1:16" ht="12.9" customHeight="1" x14ac:dyDescent="0.25">
      <c r="A25" s="1">
        <v>24</v>
      </c>
      <c r="B25" s="1" t="s">
        <v>37</v>
      </c>
      <c r="C25" s="8" t="str">
        <f t="shared" si="0"/>
        <v>_1-13</v>
      </c>
      <c r="D25" s="45"/>
      <c r="E25" s="45"/>
      <c r="F25" s="43" t="s">
        <v>77</v>
      </c>
      <c r="G25" s="48"/>
      <c r="I25" s="33" t="s">
        <v>54</v>
      </c>
      <c r="J25" s="35" t="s">
        <v>82</v>
      </c>
      <c r="L25" s="3"/>
      <c r="M25" s="3"/>
      <c r="N25" s="3"/>
      <c r="O25" s="3"/>
    </row>
    <row r="26" spans="1:16" ht="12.9" customHeight="1" thickBot="1" x14ac:dyDescent="0.3">
      <c r="A26" s="1">
        <v>25</v>
      </c>
      <c r="B26" s="1" t="s">
        <v>38</v>
      </c>
      <c r="C26" s="8" t="str">
        <f t="shared" si="0"/>
        <v>_1-14</v>
      </c>
      <c r="D26" s="45"/>
      <c r="E26" s="45"/>
      <c r="F26" s="43" t="s">
        <v>77</v>
      </c>
      <c r="G26" s="48"/>
      <c r="I26" s="36" t="s">
        <v>81</v>
      </c>
      <c r="J26" s="37" t="s">
        <v>77</v>
      </c>
      <c r="L26" s="3"/>
      <c r="M26" s="3"/>
      <c r="N26" s="3"/>
      <c r="O26" s="3"/>
    </row>
    <row r="27" spans="1:16" ht="12.9" customHeight="1" x14ac:dyDescent="0.25">
      <c r="A27" s="1">
        <v>26</v>
      </c>
      <c r="B27" s="1" t="s">
        <v>39</v>
      </c>
      <c r="C27" s="8" t="str">
        <f t="shared" si="0"/>
        <v>_1-15</v>
      </c>
      <c r="D27" s="45"/>
      <c r="E27" s="45"/>
      <c r="F27" s="43" t="s">
        <v>77</v>
      </c>
      <c r="G27" s="48"/>
      <c r="I27" s="36" t="s">
        <v>57</v>
      </c>
      <c r="L27" s="3"/>
      <c r="M27" s="3"/>
      <c r="N27" s="3"/>
      <c r="O27" s="3"/>
    </row>
    <row r="28" spans="1:16" ht="12.9" customHeight="1" x14ac:dyDescent="0.25">
      <c r="A28" s="1">
        <v>27</v>
      </c>
      <c r="B28" s="1" t="s">
        <v>40</v>
      </c>
      <c r="C28" s="18" t="str">
        <f>_xlfn.CONCAT(D28&amp;I$2,"_",$H$2&amp;"-3")</f>
        <v>47-UWSIF-Alfalfa2-_1-3</v>
      </c>
      <c r="D28" s="6" t="s">
        <v>18</v>
      </c>
      <c r="E28" s="7"/>
      <c r="F28" s="43" t="s">
        <v>82</v>
      </c>
      <c r="G28" s="39"/>
      <c r="I28" s="36" t="s">
        <v>59</v>
      </c>
      <c r="L28" s="3"/>
      <c r="M28" s="3"/>
      <c r="N28" s="3"/>
      <c r="O28" s="3"/>
    </row>
    <row r="29" spans="1:16" ht="12.9" customHeight="1" x14ac:dyDescent="0.25">
      <c r="A29" s="1">
        <v>28</v>
      </c>
      <c r="B29" s="1" t="s">
        <v>41</v>
      </c>
      <c r="C29" s="18" t="str">
        <f>_xlfn.CONCAT(D29&amp;I$2,"_",$H$2&amp;"-4")</f>
        <v>47-UWSIF-Alfalfa2-_1-4</v>
      </c>
      <c r="D29" s="6" t="s">
        <v>18</v>
      </c>
      <c r="E29" s="7"/>
      <c r="F29" s="43" t="s">
        <v>82</v>
      </c>
      <c r="G29" s="39"/>
      <c r="I29" s="33" t="s">
        <v>78</v>
      </c>
      <c r="L29" s="3"/>
      <c r="M29" s="3"/>
      <c r="N29" s="3"/>
      <c r="O29" s="3"/>
    </row>
    <row r="30" spans="1:16" ht="12.9" customHeight="1" thickBot="1" x14ac:dyDescent="0.3">
      <c r="A30" s="1">
        <v>29</v>
      </c>
      <c r="B30" s="1" t="s">
        <v>42</v>
      </c>
      <c r="C30" s="8" t="str">
        <f t="shared" ref="C30:C35" si="1">_xlfn.CONCAT($I$2,"_", $H$2, "-"&amp;((ROW()-14)))</f>
        <v>_1-16</v>
      </c>
      <c r="D30" s="45"/>
      <c r="E30" s="45"/>
      <c r="F30" s="43" t="s">
        <v>77</v>
      </c>
      <c r="G30" s="48"/>
      <c r="I30" s="38" t="s">
        <v>79</v>
      </c>
      <c r="L30" s="3"/>
      <c r="M30" s="3"/>
      <c r="N30" s="3"/>
      <c r="O30" s="3"/>
    </row>
    <row r="31" spans="1:16" ht="12.9" customHeight="1" x14ac:dyDescent="0.25">
      <c r="A31" s="1">
        <v>30</v>
      </c>
      <c r="B31" s="1" t="s">
        <v>43</v>
      </c>
      <c r="C31" s="8" t="str">
        <f t="shared" si="1"/>
        <v>_1-17</v>
      </c>
      <c r="D31" s="45"/>
      <c r="E31" s="45"/>
      <c r="F31" s="43" t="s">
        <v>77</v>
      </c>
      <c r="G31" s="48"/>
      <c r="L31" s="3"/>
      <c r="M31" s="3"/>
      <c r="N31" s="3"/>
      <c r="O31" s="3"/>
    </row>
    <row r="32" spans="1:16" ht="12.9" customHeight="1" thickBot="1" x14ac:dyDescent="0.3">
      <c r="A32" s="1">
        <v>31</v>
      </c>
      <c r="B32" s="1" t="s">
        <v>44</v>
      </c>
      <c r="C32" s="8" t="str">
        <f t="shared" si="1"/>
        <v>_1-18</v>
      </c>
      <c r="D32" s="45"/>
      <c r="E32" s="45"/>
      <c r="F32" s="43" t="s">
        <v>77</v>
      </c>
      <c r="G32" s="48"/>
      <c r="L32" s="3"/>
      <c r="M32" s="3"/>
      <c r="N32" s="3"/>
      <c r="O32" s="3"/>
    </row>
    <row r="33" spans="1:15" ht="12.9" customHeight="1" x14ac:dyDescent="0.25">
      <c r="A33" s="1">
        <v>32</v>
      </c>
      <c r="B33" s="1" t="s">
        <v>46</v>
      </c>
      <c r="C33" s="8" t="str">
        <f t="shared" si="1"/>
        <v>_1-19</v>
      </c>
      <c r="D33" s="45"/>
      <c r="E33" s="45"/>
      <c r="F33" s="43" t="s">
        <v>77</v>
      </c>
      <c r="G33" s="48"/>
      <c r="I33" s="56" t="s">
        <v>84</v>
      </c>
      <c r="J33" s="57"/>
      <c r="L33" s="3"/>
      <c r="M33" s="3"/>
      <c r="N33" s="3"/>
      <c r="O33" s="3"/>
    </row>
    <row r="34" spans="1:15" ht="12.9" customHeight="1" x14ac:dyDescent="0.25">
      <c r="A34" s="1">
        <v>33</v>
      </c>
      <c r="B34" s="1" t="s">
        <v>48</v>
      </c>
      <c r="C34" s="8" t="str">
        <f t="shared" si="1"/>
        <v>_1-20</v>
      </c>
      <c r="D34" s="45"/>
      <c r="E34" s="45"/>
      <c r="F34" s="43" t="s">
        <v>77</v>
      </c>
      <c r="G34" s="48"/>
      <c r="I34" s="58"/>
      <c r="J34" s="59"/>
      <c r="L34" s="3"/>
      <c r="M34" s="3"/>
      <c r="N34" s="3"/>
      <c r="O34" s="3"/>
    </row>
    <row r="35" spans="1:15" ht="12.9" customHeight="1" x14ac:dyDescent="0.25">
      <c r="A35" s="1">
        <v>34</v>
      </c>
      <c r="B35" s="1" t="s">
        <v>50</v>
      </c>
      <c r="C35" s="8" t="str">
        <f t="shared" si="1"/>
        <v>_1-21</v>
      </c>
      <c r="D35" s="45"/>
      <c r="E35" s="45"/>
      <c r="F35" s="43" t="s">
        <v>77</v>
      </c>
      <c r="G35" s="48"/>
      <c r="I35" s="58"/>
      <c r="J35" s="59"/>
    </row>
    <row r="36" spans="1:15" ht="12.9" customHeight="1" x14ac:dyDescent="0.2">
      <c r="A36" s="1">
        <v>35</v>
      </c>
      <c r="B36" s="1" t="s">
        <v>51</v>
      </c>
      <c r="C36" s="8" t="str">
        <f>_xlfn.CONCAT($I$2,"_",$H$2,"-"&amp;((ROW()-14)))</f>
        <v>_1-22</v>
      </c>
      <c r="D36" s="53" t="s">
        <v>83</v>
      </c>
      <c r="E36" s="45"/>
      <c r="F36" s="43" t="s">
        <v>77</v>
      </c>
      <c r="G36" s="48"/>
      <c r="I36" s="58"/>
      <c r="J36" s="59"/>
    </row>
    <row r="37" spans="1:15" ht="12.9" customHeight="1" x14ac:dyDescent="0.25">
      <c r="A37" s="1">
        <v>36</v>
      </c>
      <c r="B37" s="1" t="s">
        <v>53</v>
      </c>
      <c r="C37" s="8" t="str">
        <f t="shared" ref="C37:C44" si="2">_xlfn.CONCAT($I$2,"_", $H$2, "-"&amp;((ROW()-14)))</f>
        <v>_1-23</v>
      </c>
      <c r="D37" s="45"/>
      <c r="E37" s="45"/>
      <c r="F37" s="43" t="s">
        <v>77</v>
      </c>
      <c r="G37" s="48"/>
      <c r="I37" s="58"/>
      <c r="J37" s="59"/>
    </row>
    <row r="38" spans="1:15" ht="12.9" customHeight="1" x14ac:dyDescent="0.25">
      <c r="A38" s="1">
        <v>37</v>
      </c>
      <c r="B38" s="1" t="s">
        <v>55</v>
      </c>
      <c r="C38" s="8" t="str">
        <f t="shared" si="2"/>
        <v>_1-24</v>
      </c>
      <c r="D38" s="45"/>
      <c r="E38" s="45"/>
      <c r="F38" s="43" t="s">
        <v>77</v>
      </c>
      <c r="G38" s="48"/>
      <c r="I38" s="58"/>
      <c r="J38" s="59"/>
    </row>
    <row r="39" spans="1:15" ht="12.9" customHeight="1" x14ac:dyDescent="0.25">
      <c r="A39" s="1">
        <v>38</v>
      </c>
      <c r="B39" s="1" t="s">
        <v>56</v>
      </c>
      <c r="C39" s="8" t="str">
        <f t="shared" si="2"/>
        <v>_1-25</v>
      </c>
      <c r="D39" s="45"/>
      <c r="E39" s="45"/>
      <c r="F39" s="43" t="s">
        <v>77</v>
      </c>
      <c r="G39" s="48"/>
      <c r="I39" s="58"/>
      <c r="J39" s="59"/>
    </row>
    <row r="40" spans="1:15" ht="12.9" customHeight="1" x14ac:dyDescent="0.25">
      <c r="A40" s="1">
        <v>39</v>
      </c>
      <c r="B40" s="1" t="s">
        <v>58</v>
      </c>
      <c r="C40" s="8" t="str">
        <f t="shared" si="2"/>
        <v>_1-26</v>
      </c>
      <c r="D40" s="45"/>
      <c r="E40" s="45"/>
      <c r="F40" s="43" t="s">
        <v>77</v>
      </c>
      <c r="G40" s="48"/>
      <c r="I40" s="58"/>
      <c r="J40" s="59"/>
    </row>
    <row r="41" spans="1:15" ht="12.9" customHeight="1" x14ac:dyDescent="0.25">
      <c r="A41" s="1">
        <v>40</v>
      </c>
      <c r="B41" s="1" t="s">
        <v>60</v>
      </c>
      <c r="C41" s="8" t="str">
        <f t="shared" si="2"/>
        <v>_1-27</v>
      </c>
      <c r="D41" s="45"/>
      <c r="E41" s="45"/>
      <c r="F41" s="43" t="s">
        <v>77</v>
      </c>
      <c r="G41" s="48"/>
      <c r="I41" s="58"/>
      <c r="J41" s="59"/>
    </row>
    <row r="42" spans="1:15" ht="12.9" customHeight="1" x14ac:dyDescent="0.25">
      <c r="A42" s="1">
        <v>41</v>
      </c>
      <c r="B42" s="1" t="s">
        <v>61</v>
      </c>
      <c r="C42" s="8" t="str">
        <f t="shared" si="2"/>
        <v>_1-28</v>
      </c>
      <c r="D42" s="45"/>
      <c r="E42" s="45"/>
      <c r="F42" s="43" t="s">
        <v>77</v>
      </c>
      <c r="G42" s="48"/>
      <c r="I42" s="58"/>
      <c r="J42" s="59"/>
    </row>
    <row r="43" spans="1:15" ht="12.9" customHeight="1" thickBot="1" x14ac:dyDescent="0.3">
      <c r="A43" s="1">
        <v>42</v>
      </c>
      <c r="B43" s="1" t="s">
        <v>62</v>
      </c>
      <c r="C43" s="8" t="str">
        <f t="shared" si="2"/>
        <v>_1-29</v>
      </c>
      <c r="D43" s="45"/>
      <c r="E43" s="45"/>
      <c r="F43" s="43" t="s">
        <v>77</v>
      </c>
      <c r="G43" s="48"/>
      <c r="I43" s="51"/>
      <c r="J43" s="52"/>
    </row>
    <row r="44" spans="1:15" ht="12.9" customHeight="1" x14ac:dyDescent="0.25">
      <c r="A44" s="1">
        <v>43</v>
      </c>
      <c r="B44" s="1" t="s">
        <v>63</v>
      </c>
      <c r="C44" s="8" t="str">
        <f t="shared" si="2"/>
        <v>_1-30</v>
      </c>
      <c r="D44" s="45"/>
      <c r="E44" s="45"/>
      <c r="F44" s="43" t="s">
        <v>77</v>
      </c>
      <c r="G44" s="48"/>
    </row>
    <row r="45" spans="1:15" ht="12.9" customHeight="1" x14ac:dyDescent="0.25">
      <c r="A45" s="1">
        <v>44</v>
      </c>
      <c r="B45" s="1" t="s">
        <v>64</v>
      </c>
      <c r="C45" s="18" t="str">
        <f>_xlfn.CONCAT(D45&amp;I$2,"_",$H$2&amp;"-8")</f>
        <v>48-UWSIF-Glut-4-_1-8</v>
      </c>
      <c r="D45" s="6" t="s">
        <v>79</v>
      </c>
      <c r="E45" s="7"/>
      <c r="F45" s="43" t="s">
        <v>73</v>
      </c>
      <c r="G45" s="39"/>
    </row>
    <row r="46" spans="1:15" ht="12.9" customHeight="1" x14ac:dyDescent="0.25">
      <c r="A46" s="1">
        <v>45</v>
      </c>
      <c r="B46" s="1" t="s">
        <v>65</v>
      </c>
      <c r="C46" s="18" t="str">
        <f>_xlfn.CONCAT(D46&amp;I$2,"_",$H$2&amp;"-9")</f>
        <v>48-UWSIF-Glut-4-_1-9</v>
      </c>
      <c r="D46" s="6" t="s">
        <v>79</v>
      </c>
      <c r="E46" s="7"/>
      <c r="F46" s="43" t="s">
        <v>73</v>
      </c>
      <c r="G46" s="39"/>
    </row>
    <row r="47" spans="1:15" ht="12.9" customHeight="1" x14ac:dyDescent="0.25">
      <c r="A47" s="1">
        <v>46</v>
      </c>
      <c r="B47" s="1" t="s">
        <v>66</v>
      </c>
      <c r="C47" s="18" t="str">
        <f>_xlfn.CONCAT(D47&amp;I$2,"_",$H$2&amp;"-3")</f>
        <v>39-UWSIF-Glut-2-_1-3</v>
      </c>
      <c r="D47" s="6" t="s">
        <v>78</v>
      </c>
      <c r="E47" s="7"/>
      <c r="F47" s="43" t="s">
        <v>73</v>
      </c>
      <c r="G47" s="39"/>
    </row>
    <row r="48" spans="1:15" ht="12.9" customHeight="1" x14ac:dyDescent="0.25">
      <c r="A48" s="1">
        <v>47</v>
      </c>
      <c r="B48" s="1" t="s">
        <v>67</v>
      </c>
      <c r="C48" s="18" t="str">
        <f>_xlfn.CONCAT(D48&amp;I$2,"_",$H$2&amp;"-4")</f>
        <v>39-UWSIF-Glut-2-_1-4</v>
      </c>
      <c r="D48" s="6" t="s">
        <v>78</v>
      </c>
      <c r="E48" s="7"/>
      <c r="F48" s="43" t="s">
        <v>73</v>
      </c>
      <c r="G48" s="39"/>
    </row>
    <row r="49" spans="1:7" ht="12.9" customHeight="1" x14ac:dyDescent="0.25">
      <c r="A49" s="1">
        <v>48</v>
      </c>
      <c r="B49" s="1" t="s">
        <v>68</v>
      </c>
      <c r="C49" s="18" t="str">
        <f>_xlfn.CONCAT(D49&amp;I$2,"_",$H$2&amp;"-5")</f>
        <v>47-UWSIF-Alfalfa2-_1-5</v>
      </c>
      <c r="D49" s="6" t="s">
        <v>18</v>
      </c>
      <c r="E49" s="7"/>
      <c r="F49" s="43" t="s">
        <v>82</v>
      </c>
      <c r="G49" s="39"/>
    </row>
    <row r="50" spans="1:7" ht="12.9" customHeight="1" x14ac:dyDescent="0.25">
      <c r="A50" s="1">
        <v>49</v>
      </c>
      <c r="B50" s="1" t="s">
        <v>69</v>
      </c>
      <c r="C50" s="18" t="str">
        <f>_xlfn.CONCAT(D50&amp;I$2,"_",$H$2&amp;"-6")</f>
        <v>47-UWSIF-Alfalfa2-_1-6</v>
      </c>
      <c r="D50" s="6" t="s">
        <v>18</v>
      </c>
      <c r="E50" s="7"/>
      <c r="F50" s="43" t="s">
        <v>82</v>
      </c>
      <c r="G50" s="39"/>
    </row>
  </sheetData>
  <mergeCells count="2">
    <mergeCell ref="K23:P23"/>
    <mergeCell ref="I33:J42"/>
  </mergeCells>
  <dataValidations count="2">
    <dataValidation type="list" allowBlank="1" showInputMessage="1" showErrorMessage="1" sqref="D28:D29 D2:D12 D45:D50" xr:uid="{08D11B54-A472-4112-A8F0-DDD11FFE42F1}">
      <formula1>$I$21:$I$30</formula1>
    </dataValidation>
    <dataValidation type="list" allowBlank="1" showInputMessage="1" showErrorMessage="1" sqref="F2:F50" xr:uid="{8C5A7006-95B8-4C8F-857F-A4AA101ACA65}">
      <formula1>$J$21:$J$26</formula1>
    </dataValidation>
  </dataValidations>
  <printOptions horizontalCentered="1" verticalCentered="1"/>
  <pageMargins left="0.75" right="0.75" top="1" bottom="1" header="0.5" footer="0.5"/>
  <pageSetup scale="96" orientation="portrait" r:id="rId1"/>
  <headerFooter alignWithMargins="0"/>
  <ignoredErrors>
    <ignoredError sqref="C30:C44 C10:C14 C28:C29 C45:C50 C16:C27"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C9E80-DCA0-458B-8470-E1AD8D745635}">
  <sheetPr>
    <pageSetUpPr fitToPage="1"/>
  </sheetPr>
  <dimension ref="A1:P50"/>
  <sheetViews>
    <sheetView zoomScaleNormal="100" workbookViewId="0">
      <selection activeCell="F1" sqref="F1:F1048576"/>
    </sheetView>
  </sheetViews>
  <sheetFormatPr defaultColWidth="9.109375" defaultRowHeight="12.9" customHeight="1" x14ac:dyDescent="0.25"/>
  <cols>
    <col min="1" max="1" width="4.44140625" style="2" customWidth="1"/>
    <col min="2" max="2" width="6.6640625" style="2" customWidth="1"/>
    <col min="3" max="3" width="22" style="15" customWidth="1"/>
    <col min="4" max="4" width="19.5546875" style="2" bestFit="1" customWidth="1"/>
    <col min="5" max="5" width="16.109375" style="2" customWidth="1"/>
    <col min="6" max="6" width="23.6640625" style="2" hidden="1" customWidth="1"/>
    <col min="7" max="7" width="17.33203125" style="2" customWidth="1"/>
    <col min="8" max="8" width="7.44140625" style="2" bestFit="1" customWidth="1"/>
    <col min="9" max="9" width="21.44140625" style="2" customWidth="1"/>
    <col min="10" max="10" width="24.109375" style="2" bestFit="1" customWidth="1"/>
    <col min="11" max="11" width="26.33203125" style="2" customWidth="1"/>
    <col min="12" max="12" width="25.109375" style="2" customWidth="1"/>
    <col min="13" max="16384" width="9.109375" style="2"/>
  </cols>
  <sheetData>
    <row r="1" spans="1:10" ht="12.9" customHeight="1" x14ac:dyDescent="0.25">
      <c r="A1" s="9" t="s">
        <v>0</v>
      </c>
      <c r="B1" s="10" t="s">
        <v>1</v>
      </c>
      <c r="C1" s="11" t="s">
        <v>2</v>
      </c>
      <c r="D1" s="12" t="s">
        <v>3</v>
      </c>
      <c r="E1" s="10" t="s">
        <v>4</v>
      </c>
      <c r="F1" s="12" t="s">
        <v>71</v>
      </c>
      <c r="G1" s="40" t="s">
        <v>80</v>
      </c>
      <c r="H1" s="10" t="s">
        <v>5</v>
      </c>
      <c r="I1" s="10" t="s">
        <v>7</v>
      </c>
      <c r="J1" s="10" t="s">
        <v>6</v>
      </c>
    </row>
    <row r="2" spans="1:10" ht="12.9" customHeight="1" x14ac:dyDescent="0.25">
      <c r="A2" s="1">
        <v>1</v>
      </c>
      <c r="B2" s="1" t="s">
        <v>8</v>
      </c>
      <c r="C2" s="18" t="str">
        <f>_xlfn.CONCAT(D2&amp;I$2,"_",$H$2&amp;"-1")</f>
        <v>48-UWSIF-Glut-4-0_2-1</v>
      </c>
      <c r="D2" s="6" t="s">
        <v>79</v>
      </c>
      <c r="E2" s="7"/>
      <c r="F2" s="6" t="s">
        <v>72</v>
      </c>
      <c r="G2" s="44"/>
      <c r="H2" s="13">
        <v>2</v>
      </c>
      <c r="I2" s="41">
        <f>'Tray 1'!I2</f>
        <v>0</v>
      </c>
      <c r="J2" s="42">
        <f>'Tray 1'!J2</f>
        <v>0</v>
      </c>
    </row>
    <row r="3" spans="1:10" ht="12.9" customHeight="1" x14ac:dyDescent="0.25">
      <c r="A3" s="1">
        <v>2</v>
      </c>
      <c r="B3" s="1" t="s">
        <v>9</v>
      </c>
      <c r="C3" s="18" t="str">
        <f>_xlfn.CONCAT(D3&amp;I$2,"_",$H$2&amp;"-2")</f>
        <v>48-UWSIF-Glut-4-0_2-2</v>
      </c>
      <c r="D3" s="6" t="s">
        <v>79</v>
      </c>
      <c r="E3" s="7"/>
      <c r="F3" s="43" t="s">
        <v>75</v>
      </c>
      <c r="G3" s="39"/>
    </row>
    <row r="4" spans="1:10" ht="12.9" customHeight="1" x14ac:dyDescent="0.25">
      <c r="A4" s="1">
        <v>3</v>
      </c>
      <c r="B4" s="1" t="s">
        <v>10</v>
      </c>
      <c r="C4" s="18" t="str">
        <f>_xlfn.CONCAT(D4&amp;I$2,"_",$H$2&amp;"-3")</f>
        <v>48-UWSIF-Glut-4-0_2-3</v>
      </c>
      <c r="D4" s="6" t="s">
        <v>79</v>
      </c>
      <c r="E4" s="7"/>
      <c r="F4" s="43" t="s">
        <v>75</v>
      </c>
      <c r="G4" s="39"/>
      <c r="I4" s="16" t="s">
        <v>12</v>
      </c>
      <c r="J4" s="17"/>
    </row>
    <row r="5" spans="1:10" ht="12.9" customHeight="1" x14ac:dyDescent="0.25">
      <c r="A5" s="1">
        <v>4</v>
      </c>
      <c r="B5" s="1" t="s">
        <v>11</v>
      </c>
      <c r="C5" s="18" t="str">
        <f>_xlfn.CONCAT(D5&amp;I$2,"_",$H$2&amp;"-4")</f>
        <v>48-UWSIF-Glut-4-0_2-4</v>
      </c>
      <c r="D5" s="6" t="s">
        <v>79</v>
      </c>
      <c r="E5" s="7"/>
      <c r="F5" s="43" t="s">
        <v>75</v>
      </c>
      <c r="G5" s="39"/>
      <c r="I5" s="46" t="s">
        <v>70</v>
      </c>
      <c r="J5" s="19"/>
    </row>
    <row r="6" spans="1:10" ht="12.9" customHeight="1" x14ac:dyDescent="0.25">
      <c r="A6" s="1">
        <v>5</v>
      </c>
      <c r="B6" s="1" t="s">
        <v>13</v>
      </c>
      <c r="C6" s="18" t="str">
        <f>_xlfn.CONCAT(D6&amp;$I$2,"_",$H$2&amp;"-5")</f>
        <v>48-UWSIF-Glut-4-0_2-5</v>
      </c>
      <c r="D6" s="6" t="s">
        <v>79</v>
      </c>
      <c r="E6" s="7"/>
      <c r="F6" s="43" t="s">
        <v>75</v>
      </c>
      <c r="G6" s="39"/>
      <c r="I6" s="47" t="s">
        <v>16</v>
      </c>
      <c r="J6" s="20"/>
    </row>
    <row r="7" spans="1:10" ht="12.9" customHeight="1" x14ac:dyDescent="0.25">
      <c r="A7" s="1">
        <v>6</v>
      </c>
      <c r="B7" s="1" t="s">
        <v>14</v>
      </c>
      <c r="C7" s="18" t="str">
        <f>_xlfn.CONCAT(D7&amp;$I$2,"_",$H$2&amp;"-6")</f>
        <v>48-UWSIF-Glut-4-0_2-6</v>
      </c>
      <c r="D7" s="6" t="s">
        <v>79</v>
      </c>
      <c r="E7" s="7"/>
      <c r="F7" s="43" t="s">
        <v>75</v>
      </c>
      <c r="G7" s="39"/>
      <c r="I7" s="21" t="s">
        <v>20</v>
      </c>
      <c r="J7" s="22"/>
    </row>
    <row r="8" spans="1:10" ht="12.9" customHeight="1" x14ac:dyDescent="0.25">
      <c r="A8" s="1">
        <v>7</v>
      </c>
      <c r="B8" s="1" t="s">
        <v>15</v>
      </c>
      <c r="C8" s="18" t="str">
        <f>_xlfn.CONCAT(D8&amp;$I$2,"-",$H$2&amp;"-7")</f>
        <v>48-UWSIF-Glut-4-0-2-7</v>
      </c>
      <c r="D8" s="6" t="s">
        <v>79</v>
      </c>
      <c r="E8" s="7"/>
      <c r="F8" s="43" t="s">
        <v>75</v>
      </c>
      <c r="G8" s="39"/>
      <c r="I8" s="23" t="s">
        <v>22</v>
      </c>
      <c r="J8" s="24"/>
    </row>
    <row r="9" spans="1:10" ht="12.9" customHeight="1" x14ac:dyDescent="0.25">
      <c r="A9" s="1">
        <v>8</v>
      </c>
      <c r="B9" s="1" t="s">
        <v>17</v>
      </c>
      <c r="C9" s="18" t="str">
        <f>_xlfn.CONCAT(D9&amp;I$2,"_",$H$2&amp;"-1")</f>
        <v>39-UWSIF-Glut-2-0_2-1</v>
      </c>
      <c r="D9" s="6" t="s">
        <v>78</v>
      </c>
      <c r="E9" s="7"/>
      <c r="F9" s="43" t="s">
        <v>73</v>
      </c>
      <c r="G9" s="39"/>
      <c r="I9" s="25" t="s">
        <v>36</v>
      </c>
      <c r="J9" s="26"/>
    </row>
    <row r="10" spans="1:10" ht="12.9" customHeight="1" x14ac:dyDescent="0.25">
      <c r="A10" s="1">
        <v>9</v>
      </c>
      <c r="B10" s="1" t="s">
        <v>19</v>
      </c>
      <c r="C10" s="18" t="str">
        <f>_xlfn.CONCAT(D10&amp;I$2,"_",$H$2&amp;"-2")</f>
        <v>39-UWSIF-Glut-2-0_2-2</v>
      </c>
      <c r="D10" s="6" t="s">
        <v>78</v>
      </c>
      <c r="E10" s="7"/>
      <c r="F10" s="43" t="s">
        <v>73</v>
      </c>
      <c r="G10" s="39"/>
      <c r="I10" s="27"/>
      <c r="J10" s="28"/>
    </row>
    <row r="11" spans="1:10" ht="12.9" customHeight="1" x14ac:dyDescent="0.25">
      <c r="A11" s="1">
        <v>10</v>
      </c>
      <c r="B11" s="1" t="s">
        <v>21</v>
      </c>
      <c r="C11" s="18" t="str">
        <f>_xlfn.CONCAT(D11&amp;I$2,"_",$H$2&amp;"-1")</f>
        <v>47-UWSIF-Alfalfa2-0_2-1</v>
      </c>
      <c r="D11" s="6" t="s">
        <v>18</v>
      </c>
      <c r="E11" s="7"/>
      <c r="F11" s="43" t="s">
        <v>76</v>
      </c>
      <c r="G11" s="39"/>
      <c r="I11" s="27"/>
      <c r="J11" s="28"/>
    </row>
    <row r="12" spans="1:10" ht="12.9" customHeight="1" x14ac:dyDescent="0.25">
      <c r="A12" s="1">
        <v>11</v>
      </c>
      <c r="B12" s="1" t="s">
        <v>23</v>
      </c>
      <c r="C12" s="18" t="str">
        <f>_xlfn.CONCAT(D12&amp;I$2,"_",$H$2&amp;"-2")</f>
        <v>47-UWSIF-Alfalfa2-0_2-2</v>
      </c>
      <c r="D12" s="6" t="s">
        <v>18</v>
      </c>
      <c r="E12" s="7"/>
      <c r="F12" s="43" t="s">
        <v>76</v>
      </c>
      <c r="G12" s="39"/>
      <c r="I12" s="27"/>
      <c r="J12" s="28"/>
    </row>
    <row r="13" spans="1:10" ht="12.9" customHeight="1" x14ac:dyDescent="0.25">
      <c r="A13" s="1">
        <v>12</v>
      </c>
      <c r="B13" s="1" t="s">
        <v>24</v>
      </c>
      <c r="C13" s="8" t="str">
        <f>_xlfn.CONCAT($I$2,"_", $H$2, "-"&amp;((ROW()-12+30)))</f>
        <v>0_2-31</v>
      </c>
      <c r="D13" s="45"/>
      <c r="E13" s="45"/>
      <c r="F13" s="43" t="s">
        <v>77</v>
      </c>
      <c r="G13" s="48"/>
      <c r="I13" s="27"/>
      <c r="J13" s="28"/>
    </row>
    <row r="14" spans="1:10" ht="12.9" customHeight="1" x14ac:dyDescent="0.25">
      <c r="A14" s="1">
        <v>13</v>
      </c>
      <c r="B14" s="1" t="s">
        <v>25</v>
      </c>
      <c r="C14" s="8" t="str">
        <f>_xlfn.CONCAT($I$2,"_", $H$2, "-"&amp;((ROW()-12+30)))</f>
        <v>0_2-32</v>
      </c>
      <c r="D14" s="45"/>
      <c r="E14" s="45"/>
      <c r="F14" s="43" t="s">
        <v>77</v>
      </c>
      <c r="G14" s="48"/>
      <c r="I14" s="27"/>
      <c r="J14" s="28"/>
    </row>
    <row r="15" spans="1:10" ht="12.9" customHeight="1" x14ac:dyDescent="0.25">
      <c r="A15" s="1">
        <v>14</v>
      </c>
      <c r="B15" s="1" t="s">
        <v>26</v>
      </c>
      <c r="C15" s="8" t="str">
        <f>_xlfn.CONCAT($I$2,"_", $H$2, "-"&amp;((ROW()-12+30)))</f>
        <v>0_2-33</v>
      </c>
      <c r="D15" s="45"/>
      <c r="E15" s="45"/>
      <c r="F15" s="43" t="s">
        <v>77</v>
      </c>
      <c r="G15" s="48"/>
      <c r="I15" s="27"/>
      <c r="J15" s="28"/>
    </row>
    <row r="16" spans="1:10" ht="12.9" customHeight="1" x14ac:dyDescent="0.25">
      <c r="A16" s="1">
        <v>15</v>
      </c>
      <c r="B16" s="1" t="s">
        <v>27</v>
      </c>
      <c r="C16" s="8" t="str">
        <f t="shared" ref="C16:C27" si="0">_xlfn.CONCAT($I$2,"_", $H$2, "-"&amp;((ROW()-12+30)))</f>
        <v>0_2-34</v>
      </c>
      <c r="D16" s="45"/>
      <c r="E16" s="45"/>
      <c r="F16" s="43" t="s">
        <v>77</v>
      </c>
      <c r="G16" s="48"/>
      <c r="I16" s="29"/>
      <c r="J16" s="30"/>
    </row>
    <row r="17" spans="1:16" ht="12.9" customHeight="1" x14ac:dyDescent="0.25">
      <c r="A17" s="1">
        <v>16</v>
      </c>
      <c r="B17" s="1" t="s">
        <v>28</v>
      </c>
      <c r="C17" s="8" t="str">
        <f t="shared" si="0"/>
        <v>0_2-35</v>
      </c>
      <c r="D17" s="45"/>
      <c r="E17" s="45"/>
      <c r="F17" s="43" t="s">
        <v>77</v>
      </c>
      <c r="G17" s="48"/>
      <c r="K17" s="14"/>
    </row>
    <row r="18" spans="1:16" ht="12.9" customHeight="1" x14ac:dyDescent="0.2">
      <c r="A18" s="1">
        <v>17</v>
      </c>
      <c r="B18" s="1" t="s">
        <v>29</v>
      </c>
      <c r="C18" s="8" t="str">
        <f t="shared" si="0"/>
        <v>0_2-36</v>
      </c>
      <c r="D18" s="53" t="s">
        <v>83</v>
      </c>
      <c r="E18" s="45"/>
      <c r="F18" s="43" t="s">
        <v>77</v>
      </c>
      <c r="G18" s="48"/>
    </row>
    <row r="19" spans="1:16" ht="12.9" customHeight="1" thickBot="1" x14ac:dyDescent="0.3">
      <c r="A19" s="1">
        <v>18</v>
      </c>
      <c r="B19" s="1" t="s">
        <v>30</v>
      </c>
      <c r="C19" s="8" t="str">
        <f t="shared" si="0"/>
        <v>0_2-37</v>
      </c>
      <c r="D19" s="45"/>
      <c r="E19" s="45"/>
      <c r="F19" s="43" t="s">
        <v>77</v>
      </c>
      <c r="G19" s="48"/>
    </row>
    <row r="20" spans="1:16" ht="12.9" customHeight="1" thickBot="1" x14ac:dyDescent="0.3">
      <c r="A20" s="1">
        <v>19</v>
      </c>
      <c r="B20" s="1" t="s">
        <v>31</v>
      </c>
      <c r="C20" s="8" t="str">
        <f t="shared" si="0"/>
        <v>0_2-38</v>
      </c>
      <c r="D20" s="45"/>
      <c r="E20" s="45"/>
      <c r="F20" s="43" t="s">
        <v>77</v>
      </c>
      <c r="G20" s="48"/>
      <c r="I20" s="31" t="s">
        <v>45</v>
      </c>
      <c r="J20" s="32" t="s">
        <v>71</v>
      </c>
    </row>
    <row r="21" spans="1:16" ht="12.9" customHeight="1" x14ac:dyDescent="0.25">
      <c r="A21" s="1">
        <v>20</v>
      </c>
      <c r="B21" s="1" t="s">
        <v>32</v>
      </c>
      <c r="C21" s="8" t="str">
        <f t="shared" si="0"/>
        <v>0_2-39</v>
      </c>
      <c r="D21" s="45"/>
      <c r="E21" s="45"/>
      <c r="F21" s="43" t="s">
        <v>77</v>
      </c>
      <c r="G21" s="48"/>
      <c r="I21" s="33" t="s">
        <v>47</v>
      </c>
      <c r="J21" s="34" t="s">
        <v>72</v>
      </c>
      <c r="L21" s="3"/>
      <c r="M21" s="3"/>
      <c r="N21" s="3"/>
      <c r="O21" s="3"/>
    </row>
    <row r="22" spans="1:16" ht="12.9" customHeight="1" x14ac:dyDescent="0.25">
      <c r="A22" s="1">
        <v>21</v>
      </c>
      <c r="B22" s="1" t="s">
        <v>33</v>
      </c>
      <c r="C22" s="8" t="str">
        <f t="shared" si="0"/>
        <v>0_2-40</v>
      </c>
      <c r="D22" s="45"/>
      <c r="E22" s="45"/>
      <c r="F22" s="43" t="s">
        <v>77</v>
      </c>
      <c r="G22" s="48"/>
      <c r="I22" s="33" t="s">
        <v>49</v>
      </c>
      <c r="J22" s="35" t="s">
        <v>73</v>
      </c>
      <c r="L22" s="3"/>
      <c r="M22" s="3"/>
      <c r="N22" s="3"/>
      <c r="O22" s="3"/>
    </row>
    <row r="23" spans="1:16" ht="12.9" customHeight="1" x14ac:dyDescent="0.25">
      <c r="A23" s="1">
        <v>22</v>
      </c>
      <c r="B23" s="1" t="s">
        <v>34</v>
      </c>
      <c r="C23" s="8" t="str">
        <f t="shared" si="0"/>
        <v>0_2-41</v>
      </c>
      <c r="D23" s="45"/>
      <c r="E23" s="45"/>
      <c r="F23" s="43" t="s">
        <v>77</v>
      </c>
      <c r="G23" s="48"/>
      <c r="I23" s="33" t="s">
        <v>18</v>
      </c>
      <c r="J23" s="35" t="s">
        <v>74</v>
      </c>
      <c r="K23" s="54"/>
      <c r="L23" s="55"/>
      <c r="M23" s="55"/>
      <c r="N23" s="55"/>
      <c r="O23" s="55"/>
      <c r="P23" s="55"/>
    </row>
    <row r="24" spans="1:16" ht="12.9" customHeight="1" x14ac:dyDescent="0.25">
      <c r="A24" s="1">
        <v>23</v>
      </c>
      <c r="B24" s="1" t="s">
        <v>35</v>
      </c>
      <c r="C24" s="8" t="str">
        <f t="shared" si="0"/>
        <v>0_2-42</v>
      </c>
      <c r="D24" s="45"/>
      <c r="E24" s="45"/>
      <c r="F24" s="43" t="s">
        <v>77</v>
      </c>
      <c r="G24" s="48"/>
      <c r="I24" s="33" t="s">
        <v>52</v>
      </c>
      <c r="J24" s="35" t="s">
        <v>75</v>
      </c>
      <c r="K24" s="4"/>
      <c r="L24" s="5"/>
      <c r="M24" s="3"/>
      <c r="N24" s="3"/>
      <c r="O24" s="3"/>
    </row>
    <row r="25" spans="1:16" ht="12.9" customHeight="1" x14ac:dyDescent="0.25">
      <c r="A25" s="1">
        <v>24</v>
      </c>
      <c r="B25" s="1" t="s">
        <v>37</v>
      </c>
      <c r="C25" s="8" t="str">
        <f t="shared" si="0"/>
        <v>0_2-43</v>
      </c>
      <c r="D25" s="45"/>
      <c r="E25" s="45"/>
      <c r="F25" s="43" t="s">
        <v>77</v>
      </c>
      <c r="G25" s="48"/>
      <c r="I25" s="33" t="s">
        <v>54</v>
      </c>
      <c r="J25" s="35" t="s">
        <v>76</v>
      </c>
      <c r="L25" s="3"/>
      <c r="M25" s="3"/>
      <c r="N25" s="3"/>
      <c r="O25" s="3"/>
    </row>
    <row r="26" spans="1:16" ht="12.9" customHeight="1" thickBot="1" x14ac:dyDescent="0.3">
      <c r="A26" s="1">
        <v>25</v>
      </c>
      <c r="B26" s="1" t="s">
        <v>38</v>
      </c>
      <c r="C26" s="8" t="str">
        <f t="shared" si="0"/>
        <v>0_2-44</v>
      </c>
      <c r="D26" s="45"/>
      <c r="E26" s="45"/>
      <c r="F26" s="43" t="s">
        <v>77</v>
      </c>
      <c r="G26" s="48"/>
      <c r="I26" s="36" t="s">
        <v>81</v>
      </c>
      <c r="J26" s="37" t="s">
        <v>77</v>
      </c>
      <c r="L26" s="3"/>
      <c r="M26" s="3"/>
      <c r="N26" s="3"/>
      <c r="O26" s="3"/>
    </row>
    <row r="27" spans="1:16" ht="12.9" customHeight="1" x14ac:dyDescent="0.25">
      <c r="A27" s="1">
        <v>26</v>
      </c>
      <c r="B27" s="1" t="s">
        <v>39</v>
      </c>
      <c r="C27" s="8" t="str">
        <f t="shared" si="0"/>
        <v>0_2-45</v>
      </c>
      <c r="D27" s="45"/>
      <c r="E27" s="45"/>
      <c r="F27" s="43" t="s">
        <v>77</v>
      </c>
      <c r="G27" s="48"/>
      <c r="I27" s="36" t="s">
        <v>57</v>
      </c>
      <c r="L27" s="3"/>
      <c r="M27" s="3"/>
      <c r="N27" s="3"/>
      <c r="O27" s="3"/>
    </row>
    <row r="28" spans="1:16" ht="12.9" customHeight="1" x14ac:dyDescent="0.25">
      <c r="A28" s="1">
        <v>27</v>
      </c>
      <c r="B28" s="1" t="s">
        <v>40</v>
      </c>
      <c r="C28" s="18" t="str">
        <f>_xlfn.CONCAT(D28&amp;I$2,"_",$H$2&amp;"-3")</f>
        <v>47-UWSIF-Alfalfa2-0_2-3</v>
      </c>
      <c r="D28" s="6" t="s">
        <v>18</v>
      </c>
      <c r="E28" s="7"/>
      <c r="F28" s="43" t="s">
        <v>76</v>
      </c>
      <c r="G28" s="39"/>
      <c r="I28" s="36" t="s">
        <v>59</v>
      </c>
      <c r="L28" s="3"/>
      <c r="M28" s="3"/>
      <c r="N28" s="3"/>
      <c r="O28" s="3"/>
    </row>
    <row r="29" spans="1:16" ht="12.9" customHeight="1" x14ac:dyDescent="0.25">
      <c r="A29" s="1">
        <v>28</v>
      </c>
      <c r="B29" s="1" t="s">
        <v>41</v>
      </c>
      <c r="C29" s="18" t="str">
        <f>_xlfn.CONCAT(D29&amp;I$2,"_",$H$2&amp;"-4")</f>
        <v>47-UWSIF-Alfalfa2-0_2-4</v>
      </c>
      <c r="D29" s="6" t="s">
        <v>18</v>
      </c>
      <c r="E29" s="7"/>
      <c r="F29" s="43" t="s">
        <v>76</v>
      </c>
      <c r="G29" s="39"/>
      <c r="I29" s="33" t="s">
        <v>78</v>
      </c>
      <c r="L29" s="3"/>
      <c r="M29" s="3"/>
      <c r="N29" s="3"/>
      <c r="O29" s="3"/>
    </row>
    <row r="30" spans="1:16" ht="12.9" customHeight="1" thickBot="1" x14ac:dyDescent="0.3">
      <c r="A30" s="1">
        <v>29</v>
      </c>
      <c r="B30" s="1" t="s">
        <v>42</v>
      </c>
      <c r="C30" s="8" t="str">
        <f t="shared" ref="C30:C36" si="1">_xlfn.CONCAT($I$2,"_", $H$2, "-"&amp;((ROW()-14+30)))</f>
        <v>0_2-46</v>
      </c>
      <c r="D30" s="45"/>
      <c r="E30" s="45"/>
      <c r="F30" s="43" t="s">
        <v>77</v>
      </c>
      <c r="G30" s="48"/>
      <c r="I30" s="38" t="s">
        <v>79</v>
      </c>
      <c r="L30" s="3"/>
      <c r="M30" s="3"/>
      <c r="N30" s="3"/>
      <c r="O30" s="3"/>
    </row>
    <row r="31" spans="1:16" ht="12.9" customHeight="1" x14ac:dyDescent="0.25">
      <c r="A31" s="1">
        <v>30</v>
      </c>
      <c r="B31" s="1" t="s">
        <v>43</v>
      </c>
      <c r="C31" s="8" t="str">
        <f t="shared" si="1"/>
        <v>0_2-47</v>
      </c>
      <c r="D31" s="45"/>
      <c r="E31" s="45"/>
      <c r="F31" s="43" t="s">
        <v>77</v>
      </c>
      <c r="G31" s="48"/>
      <c r="L31" s="3"/>
      <c r="M31" s="3"/>
      <c r="N31" s="3"/>
      <c r="O31" s="3"/>
    </row>
    <row r="32" spans="1:16" ht="12.9" customHeight="1" thickBot="1" x14ac:dyDescent="0.3">
      <c r="A32" s="1">
        <v>31</v>
      </c>
      <c r="B32" s="1" t="s">
        <v>44</v>
      </c>
      <c r="C32" s="8" t="str">
        <f t="shared" si="1"/>
        <v>0_2-48</v>
      </c>
      <c r="D32" s="45"/>
      <c r="E32" s="45"/>
      <c r="F32" s="43" t="s">
        <v>77</v>
      </c>
      <c r="G32" s="48"/>
      <c r="L32" s="3"/>
      <c r="M32" s="3"/>
      <c r="N32" s="3"/>
      <c r="O32" s="3"/>
    </row>
    <row r="33" spans="1:15" ht="12.9" customHeight="1" x14ac:dyDescent="0.25">
      <c r="A33" s="1">
        <v>32</v>
      </c>
      <c r="B33" s="1" t="s">
        <v>46</v>
      </c>
      <c r="C33" s="8" t="str">
        <f t="shared" si="1"/>
        <v>0_2-49</v>
      </c>
      <c r="D33" s="45"/>
      <c r="E33" s="45"/>
      <c r="F33" s="43" t="s">
        <v>77</v>
      </c>
      <c r="G33" s="48"/>
      <c r="I33" s="56" t="s">
        <v>84</v>
      </c>
      <c r="J33" s="57"/>
      <c r="L33" s="3"/>
      <c r="M33" s="3"/>
      <c r="N33" s="3"/>
      <c r="O33" s="3"/>
    </row>
    <row r="34" spans="1:15" ht="12.9" customHeight="1" x14ac:dyDescent="0.25">
      <c r="A34" s="1">
        <v>33</v>
      </c>
      <c r="B34" s="1" t="s">
        <v>48</v>
      </c>
      <c r="C34" s="8" t="str">
        <f t="shared" si="1"/>
        <v>0_2-50</v>
      </c>
      <c r="D34" s="45"/>
      <c r="E34" s="45"/>
      <c r="F34" s="43" t="s">
        <v>77</v>
      </c>
      <c r="G34" s="48"/>
      <c r="I34" s="58"/>
      <c r="J34" s="59"/>
      <c r="L34" s="3"/>
      <c r="M34" s="3"/>
      <c r="N34" s="3"/>
      <c r="O34" s="3"/>
    </row>
    <row r="35" spans="1:15" ht="12.9" customHeight="1" x14ac:dyDescent="0.25">
      <c r="A35" s="1">
        <v>34</v>
      </c>
      <c r="B35" s="1" t="s">
        <v>50</v>
      </c>
      <c r="C35" s="8" t="str">
        <f t="shared" si="1"/>
        <v>0_2-51</v>
      </c>
      <c r="D35" s="45"/>
      <c r="E35" s="45"/>
      <c r="F35" s="43" t="s">
        <v>77</v>
      </c>
      <c r="G35" s="48"/>
      <c r="I35" s="58"/>
      <c r="J35" s="59"/>
    </row>
    <row r="36" spans="1:15" ht="12.9" customHeight="1" x14ac:dyDescent="0.2">
      <c r="A36" s="1">
        <v>35</v>
      </c>
      <c r="B36" s="1" t="s">
        <v>51</v>
      </c>
      <c r="C36" s="8" t="str">
        <f t="shared" si="1"/>
        <v>0_2-52</v>
      </c>
      <c r="D36" s="53" t="s">
        <v>83</v>
      </c>
      <c r="E36" s="45"/>
      <c r="F36" s="43" t="s">
        <v>77</v>
      </c>
      <c r="G36" s="48"/>
      <c r="I36" s="58"/>
      <c r="J36" s="59"/>
    </row>
    <row r="37" spans="1:15" ht="12.9" customHeight="1" x14ac:dyDescent="0.25">
      <c r="A37" s="1">
        <v>36</v>
      </c>
      <c r="B37" s="1" t="s">
        <v>53</v>
      </c>
      <c r="C37" s="8" t="str">
        <f t="shared" ref="C37:C44" si="2">_xlfn.CONCAT($I$2,"_", $H$2, "-"&amp;((ROW()-14+30)))</f>
        <v>0_2-53</v>
      </c>
      <c r="D37" s="45"/>
      <c r="E37" s="45"/>
      <c r="F37" s="43" t="s">
        <v>77</v>
      </c>
      <c r="G37" s="48"/>
      <c r="I37" s="58"/>
      <c r="J37" s="59"/>
    </row>
    <row r="38" spans="1:15" ht="12.9" customHeight="1" x14ac:dyDescent="0.25">
      <c r="A38" s="1">
        <v>37</v>
      </c>
      <c r="B38" s="1" t="s">
        <v>55</v>
      </c>
      <c r="C38" s="8" t="str">
        <f t="shared" si="2"/>
        <v>0_2-54</v>
      </c>
      <c r="D38" s="45"/>
      <c r="E38" s="45"/>
      <c r="F38" s="43" t="s">
        <v>77</v>
      </c>
      <c r="G38" s="48"/>
      <c r="I38" s="58"/>
      <c r="J38" s="59"/>
    </row>
    <row r="39" spans="1:15" ht="12.9" customHeight="1" x14ac:dyDescent="0.25">
      <c r="A39" s="1">
        <v>38</v>
      </c>
      <c r="B39" s="1" t="s">
        <v>56</v>
      </c>
      <c r="C39" s="8" t="str">
        <f t="shared" si="2"/>
        <v>0_2-55</v>
      </c>
      <c r="D39" s="45"/>
      <c r="E39" s="45"/>
      <c r="F39" s="43" t="s">
        <v>77</v>
      </c>
      <c r="G39" s="48"/>
      <c r="I39" s="58"/>
      <c r="J39" s="59"/>
    </row>
    <row r="40" spans="1:15" ht="12.9" customHeight="1" x14ac:dyDescent="0.25">
      <c r="A40" s="1">
        <v>39</v>
      </c>
      <c r="B40" s="1" t="s">
        <v>58</v>
      </c>
      <c r="C40" s="8" t="str">
        <f t="shared" si="2"/>
        <v>0_2-56</v>
      </c>
      <c r="D40" s="45"/>
      <c r="E40" s="45"/>
      <c r="F40" s="43" t="s">
        <v>77</v>
      </c>
      <c r="G40" s="48"/>
      <c r="I40" s="58"/>
      <c r="J40" s="59"/>
    </row>
    <row r="41" spans="1:15" ht="12.9" customHeight="1" x14ac:dyDescent="0.25">
      <c r="A41" s="1">
        <v>40</v>
      </c>
      <c r="B41" s="1" t="s">
        <v>60</v>
      </c>
      <c r="C41" s="8" t="str">
        <f t="shared" si="2"/>
        <v>0_2-57</v>
      </c>
      <c r="D41" s="45"/>
      <c r="E41" s="45"/>
      <c r="F41" s="43" t="s">
        <v>77</v>
      </c>
      <c r="G41" s="48"/>
      <c r="I41" s="58"/>
      <c r="J41" s="59"/>
    </row>
    <row r="42" spans="1:15" ht="12.9" customHeight="1" x14ac:dyDescent="0.25">
      <c r="A42" s="1">
        <v>41</v>
      </c>
      <c r="B42" s="1" t="s">
        <v>61</v>
      </c>
      <c r="C42" s="8" t="str">
        <f t="shared" si="2"/>
        <v>0_2-58</v>
      </c>
      <c r="D42" s="45"/>
      <c r="E42" s="45"/>
      <c r="F42" s="43" t="s">
        <v>77</v>
      </c>
      <c r="G42" s="48"/>
      <c r="I42" s="58"/>
      <c r="J42" s="59"/>
    </row>
    <row r="43" spans="1:15" ht="12.9" customHeight="1" thickBot="1" x14ac:dyDescent="0.3">
      <c r="A43" s="1">
        <v>42</v>
      </c>
      <c r="B43" s="1" t="s">
        <v>62</v>
      </c>
      <c r="C43" s="8" t="str">
        <f t="shared" si="2"/>
        <v>0_2-59</v>
      </c>
      <c r="D43" s="45"/>
      <c r="E43" s="45"/>
      <c r="F43" s="43" t="s">
        <v>77</v>
      </c>
      <c r="G43" s="48"/>
      <c r="I43" s="51"/>
      <c r="J43" s="52"/>
    </row>
    <row r="44" spans="1:15" ht="12.9" customHeight="1" x14ac:dyDescent="0.25">
      <c r="A44" s="1">
        <v>43</v>
      </c>
      <c r="B44" s="1" t="s">
        <v>63</v>
      </c>
      <c r="C44" s="8" t="str">
        <f t="shared" si="2"/>
        <v>0_2-60</v>
      </c>
      <c r="D44" s="45"/>
      <c r="E44" s="45"/>
      <c r="F44" s="43" t="s">
        <v>77</v>
      </c>
      <c r="G44" s="48"/>
    </row>
    <row r="45" spans="1:15" ht="12.9" customHeight="1" x14ac:dyDescent="0.25">
      <c r="A45" s="1">
        <v>44</v>
      </c>
      <c r="B45" s="1" t="s">
        <v>64</v>
      </c>
      <c r="C45" s="18" t="str">
        <f>_xlfn.CONCAT(D45&amp;I$2,"_",$H$2&amp;"-8")</f>
        <v>48-UWSIF-Glut-4-0_2-8</v>
      </c>
      <c r="D45" s="6" t="s">
        <v>79</v>
      </c>
      <c r="E45" s="7"/>
      <c r="F45" s="43" t="s">
        <v>73</v>
      </c>
      <c r="G45" s="39"/>
    </row>
    <row r="46" spans="1:15" ht="12.9" customHeight="1" x14ac:dyDescent="0.25">
      <c r="A46" s="1">
        <v>45</v>
      </c>
      <c r="B46" s="1" t="s">
        <v>65</v>
      </c>
      <c r="C46" s="18" t="str">
        <f>_xlfn.CONCAT(D46&amp;I$2,"_",$H$2&amp;"-9")</f>
        <v>48-UWSIF-Glut-4-0_2-9</v>
      </c>
      <c r="D46" s="6" t="s">
        <v>79</v>
      </c>
      <c r="E46" s="7"/>
      <c r="F46" s="43" t="s">
        <v>73</v>
      </c>
      <c r="G46" s="39"/>
    </row>
    <row r="47" spans="1:15" ht="12.9" customHeight="1" x14ac:dyDescent="0.25">
      <c r="A47" s="1">
        <v>46</v>
      </c>
      <c r="B47" s="1" t="s">
        <v>66</v>
      </c>
      <c r="C47" s="18" t="str">
        <f>_xlfn.CONCAT(D47&amp;I$2,"_",$H$2&amp;"-3")</f>
        <v>39-UWSIF-Glut-2-0_2-3</v>
      </c>
      <c r="D47" s="6" t="s">
        <v>78</v>
      </c>
      <c r="E47" s="7"/>
      <c r="F47" s="43" t="s">
        <v>73</v>
      </c>
      <c r="G47" s="39"/>
    </row>
    <row r="48" spans="1:15" ht="12.9" customHeight="1" x14ac:dyDescent="0.25">
      <c r="A48" s="1">
        <v>47</v>
      </c>
      <c r="B48" s="1" t="s">
        <v>67</v>
      </c>
      <c r="C48" s="18" t="str">
        <f>_xlfn.CONCAT(D48&amp;I$2,"_",$H$2&amp;"-4")</f>
        <v>39-UWSIF-Glut-2-0_2-4</v>
      </c>
      <c r="D48" s="6" t="s">
        <v>78</v>
      </c>
      <c r="E48" s="7"/>
      <c r="F48" s="43" t="s">
        <v>73</v>
      </c>
      <c r="G48" s="39"/>
    </row>
    <row r="49" spans="1:7" ht="12.9" customHeight="1" x14ac:dyDescent="0.25">
      <c r="A49" s="1">
        <v>48</v>
      </c>
      <c r="B49" s="1" t="s">
        <v>68</v>
      </c>
      <c r="C49" s="18" t="str">
        <f>_xlfn.CONCAT(D49&amp;I$2,"_",$H$2&amp;"-5")</f>
        <v>47-UWSIF-Alfalfa2-0_2-5</v>
      </c>
      <c r="D49" s="6" t="s">
        <v>18</v>
      </c>
      <c r="E49" s="7"/>
      <c r="F49" s="43" t="s">
        <v>76</v>
      </c>
      <c r="G49" s="39"/>
    </row>
    <row r="50" spans="1:7" ht="12.9" customHeight="1" x14ac:dyDescent="0.25">
      <c r="A50" s="1">
        <v>49</v>
      </c>
      <c r="B50" s="1" t="s">
        <v>69</v>
      </c>
      <c r="C50" s="18" t="str">
        <f>_xlfn.CONCAT(D50&amp;I$2,"_",$H$2&amp;"-6")</f>
        <v>47-UWSIF-Alfalfa2-0_2-6</v>
      </c>
      <c r="D50" s="6" t="s">
        <v>18</v>
      </c>
      <c r="E50" s="7"/>
      <c r="F50" s="43" t="s">
        <v>76</v>
      </c>
      <c r="G50" s="39"/>
    </row>
  </sheetData>
  <mergeCells count="2">
    <mergeCell ref="K23:P23"/>
    <mergeCell ref="I33:J42"/>
  </mergeCells>
  <dataValidations count="2">
    <dataValidation type="list" allowBlank="1" showInputMessage="1" showErrorMessage="1" sqref="F2:F50" xr:uid="{0745F114-EEBD-4546-857B-BE8194136737}">
      <formula1>$J$21:$J$26</formula1>
    </dataValidation>
    <dataValidation type="list" allowBlank="1" showInputMessage="1" showErrorMessage="1" sqref="D28:D29 D2:D12 D45:D50" xr:uid="{FDEEEF64-EF1B-40BB-9D01-1041A4577FDC}">
      <formula1>$I$21:$I$30</formula1>
    </dataValidation>
  </dataValidations>
  <printOptions horizontalCentered="1" verticalCentered="1"/>
  <pageMargins left="0.75" right="0.75" top="1" bottom="1" header="0.5" footer="0.5"/>
  <pageSetup scale="96" orientation="portrait" r:id="rId1"/>
  <headerFooter alignWithMargins="0"/>
  <ignoredErrors>
    <ignoredError sqref="C10:C12 C45:C50 C28:C29 C16:C27 C30:C35"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CF0DA-4300-40F3-B8C7-F5A5A8794A72}">
  <sheetPr>
    <pageSetUpPr fitToPage="1"/>
  </sheetPr>
  <dimension ref="A1:P50"/>
  <sheetViews>
    <sheetView zoomScaleNormal="100" workbookViewId="0">
      <selection activeCell="F10" sqref="F1:F1048576"/>
    </sheetView>
  </sheetViews>
  <sheetFormatPr defaultColWidth="9.109375" defaultRowHeight="12.9" customHeight="1" x14ac:dyDescent="0.25"/>
  <cols>
    <col min="1" max="1" width="4.44140625" style="2" customWidth="1"/>
    <col min="2" max="2" width="6.6640625" style="2" customWidth="1"/>
    <col min="3" max="3" width="22" style="15" customWidth="1"/>
    <col min="4" max="4" width="19.5546875" style="2" bestFit="1" customWidth="1"/>
    <col min="5" max="5" width="16.109375" style="2" customWidth="1"/>
    <col min="6" max="6" width="23.6640625" style="2" hidden="1" customWidth="1"/>
    <col min="7" max="7" width="17.33203125" style="2" customWidth="1"/>
    <col min="8" max="8" width="7.44140625" style="2" bestFit="1" customWidth="1"/>
    <col min="9" max="9" width="21.44140625" style="2" customWidth="1"/>
    <col min="10" max="10" width="24.109375" style="2" bestFit="1" customWidth="1"/>
    <col min="11" max="11" width="26.33203125" style="2" customWidth="1"/>
    <col min="12" max="12" width="25.109375" style="2" customWidth="1"/>
    <col min="13" max="16384" width="9.109375" style="2"/>
  </cols>
  <sheetData>
    <row r="1" spans="1:10" ht="12.9" customHeight="1" x14ac:dyDescent="0.25">
      <c r="A1" s="9" t="s">
        <v>0</v>
      </c>
      <c r="B1" s="10" t="s">
        <v>1</v>
      </c>
      <c r="C1" s="11" t="s">
        <v>2</v>
      </c>
      <c r="D1" s="12" t="s">
        <v>3</v>
      </c>
      <c r="E1" s="10" t="s">
        <v>4</v>
      </c>
      <c r="F1" s="12" t="s">
        <v>71</v>
      </c>
      <c r="G1" s="40" t="s">
        <v>80</v>
      </c>
      <c r="H1" s="10" t="s">
        <v>5</v>
      </c>
      <c r="I1" s="10" t="s">
        <v>7</v>
      </c>
      <c r="J1" s="10" t="s">
        <v>6</v>
      </c>
    </row>
    <row r="2" spans="1:10" ht="12.9" customHeight="1" x14ac:dyDescent="0.25">
      <c r="A2" s="1">
        <v>1</v>
      </c>
      <c r="B2" s="1" t="s">
        <v>8</v>
      </c>
      <c r="C2" s="18" t="str">
        <f>_xlfn.CONCAT(D2&amp;I$2,"_",$H$2&amp;"-1")</f>
        <v>48-UWSIF-Glut-4-0_3-1</v>
      </c>
      <c r="D2" s="6" t="s">
        <v>79</v>
      </c>
      <c r="E2" s="7"/>
      <c r="F2" s="6" t="s">
        <v>72</v>
      </c>
      <c r="G2" s="44"/>
      <c r="H2" s="13">
        <v>3</v>
      </c>
      <c r="I2" s="41">
        <f>'Tray 1'!I2</f>
        <v>0</v>
      </c>
      <c r="J2" s="42">
        <f>'Tray 1'!J2</f>
        <v>0</v>
      </c>
    </row>
    <row r="3" spans="1:10" ht="12.9" customHeight="1" x14ac:dyDescent="0.25">
      <c r="A3" s="1">
        <v>2</v>
      </c>
      <c r="B3" s="1" t="s">
        <v>9</v>
      </c>
      <c r="C3" s="18" t="str">
        <f>_xlfn.CONCAT(D3&amp;I$2,"_",$H$2&amp;"-2")</f>
        <v>48-UWSIF-Glut-4-0_3-2</v>
      </c>
      <c r="D3" s="6" t="s">
        <v>79</v>
      </c>
      <c r="E3" s="7"/>
      <c r="F3" s="43" t="s">
        <v>75</v>
      </c>
      <c r="G3" s="39"/>
    </row>
    <row r="4" spans="1:10" ht="12.9" customHeight="1" x14ac:dyDescent="0.25">
      <c r="A4" s="1">
        <v>3</v>
      </c>
      <c r="B4" s="1" t="s">
        <v>10</v>
      </c>
      <c r="C4" s="18" t="str">
        <f>_xlfn.CONCAT(D4&amp;I$2,"_",$H$2&amp;"-3")</f>
        <v>48-UWSIF-Glut-4-0_3-3</v>
      </c>
      <c r="D4" s="6" t="s">
        <v>79</v>
      </c>
      <c r="E4" s="7"/>
      <c r="F4" s="43" t="s">
        <v>75</v>
      </c>
      <c r="G4" s="39"/>
      <c r="I4" s="16" t="s">
        <v>12</v>
      </c>
      <c r="J4" s="17"/>
    </row>
    <row r="5" spans="1:10" ht="12.9" customHeight="1" x14ac:dyDescent="0.25">
      <c r="A5" s="1">
        <v>4</v>
      </c>
      <c r="B5" s="1" t="s">
        <v>11</v>
      </c>
      <c r="C5" s="18" t="str">
        <f>_xlfn.CONCAT(D5&amp;I$2,"_",$H$2&amp;"-4")</f>
        <v>48-UWSIF-Glut-4-0_3-4</v>
      </c>
      <c r="D5" s="6" t="s">
        <v>79</v>
      </c>
      <c r="E5" s="7"/>
      <c r="F5" s="43" t="s">
        <v>75</v>
      </c>
      <c r="G5" s="39"/>
      <c r="I5" s="46" t="s">
        <v>70</v>
      </c>
      <c r="J5" s="19"/>
    </row>
    <row r="6" spans="1:10" ht="12.9" customHeight="1" x14ac:dyDescent="0.25">
      <c r="A6" s="1">
        <v>5</v>
      </c>
      <c r="B6" s="1" t="s">
        <v>13</v>
      </c>
      <c r="C6" s="18" t="str">
        <f>_xlfn.CONCAT(D6&amp;$I$2,"_",$H$2&amp;"-5")</f>
        <v>48-UWSIF-Glut-4-0_3-5</v>
      </c>
      <c r="D6" s="6" t="s">
        <v>79</v>
      </c>
      <c r="E6" s="7"/>
      <c r="F6" s="43" t="s">
        <v>75</v>
      </c>
      <c r="G6" s="39"/>
      <c r="I6" s="47" t="s">
        <v>16</v>
      </c>
      <c r="J6" s="20"/>
    </row>
    <row r="7" spans="1:10" ht="12.9" customHeight="1" x14ac:dyDescent="0.25">
      <c r="A7" s="1">
        <v>6</v>
      </c>
      <c r="B7" s="1" t="s">
        <v>14</v>
      </c>
      <c r="C7" s="18" t="str">
        <f>_xlfn.CONCAT(D7&amp;$I$2,"_",$H$2&amp;"-6")</f>
        <v>48-UWSIF-Glut-4-0_3-6</v>
      </c>
      <c r="D7" s="6" t="s">
        <v>79</v>
      </c>
      <c r="E7" s="7"/>
      <c r="F7" s="43" t="s">
        <v>75</v>
      </c>
      <c r="G7" s="39"/>
      <c r="I7" s="21" t="s">
        <v>20</v>
      </c>
      <c r="J7" s="22"/>
    </row>
    <row r="8" spans="1:10" ht="12.9" customHeight="1" x14ac:dyDescent="0.25">
      <c r="A8" s="1">
        <v>7</v>
      </c>
      <c r="B8" s="1" t="s">
        <v>15</v>
      </c>
      <c r="C8" s="18" t="str">
        <f>_xlfn.CONCAT(D8&amp;$I$2,"-",$H$2&amp;"-7")</f>
        <v>48-UWSIF-Glut-4-0-3-7</v>
      </c>
      <c r="D8" s="6" t="s">
        <v>79</v>
      </c>
      <c r="E8" s="7"/>
      <c r="F8" s="43" t="s">
        <v>75</v>
      </c>
      <c r="G8" s="39"/>
      <c r="I8" s="23" t="s">
        <v>22</v>
      </c>
      <c r="J8" s="24"/>
    </row>
    <row r="9" spans="1:10" ht="12.9" customHeight="1" x14ac:dyDescent="0.25">
      <c r="A9" s="1">
        <v>8</v>
      </c>
      <c r="B9" s="1" t="s">
        <v>17</v>
      </c>
      <c r="C9" s="18" t="str">
        <f>_xlfn.CONCAT(D9&amp;I$2,"_",$H$2&amp;"-1")</f>
        <v>39-UWSIF-Glut-2-0_3-1</v>
      </c>
      <c r="D9" s="6" t="s">
        <v>78</v>
      </c>
      <c r="E9" s="7"/>
      <c r="F9" s="43" t="s">
        <v>73</v>
      </c>
      <c r="G9" s="39"/>
      <c r="I9" s="25" t="s">
        <v>36</v>
      </c>
      <c r="J9" s="26"/>
    </row>
    <row r="10" spans="1:10" ht="12.9" customHeight="1" x14ac:dyDescent="0.25">
      <c r="A10" s="1">
        <v>9</v>
      </c>
      <c r="B10" s="1" t="s">
        <v>19</v>
      </c>
      <c r="C10" s="18" t="str">
        <f>_xlfn.CONCAT(D10&amp;I$2,"_",$H$2&amp;"-2")</f>
        <v>39-UWSIF-Glut-2-0_3-2</v>
      </c>
      <c r="D10" s="6" t="s">
        <v>78</v>
      </c>
      <c r="E10" s="7"/>
      <c r="F10" s="43" t="s">
        <v>73</v>
      </c>
      <c r="G10" s="39"/>
      <c r="I10" s="27"/>
      <c r="J10" s="28"/>
    </row>
    <row r="11" spans="1:10" ht="12.9" customHeight="1" x14ac:dyDescent="0.25">
      <c r="A11" s="1">
        <v>10</v>
      </c>
      <c r="B11" s="1" t="s">
        <v>21</v>
      </c>
      <c r="C11" s="18" t="str">
        <f>_xlfn.CONCAT(D11&amp;I$2,"_",$H$2&amp;"-1")</f>
        <v>47-UWSIF-Alfalfa2-0_3-1</v>
      </c>
      <c r="D11" s="6" t="s">
        <v>18</v>
      </c>
      <c r="E11" s="7"/>
      <c r="F11" s="43" t="s">
        <v>76</v>
      </c>
      <c r="G11" s="39"/>
      <c r="I11" s="27"/>
      <c r="J11" s="28"/>
    </row>
    <row r="12" spans="1:10" ht="12.9" customHeight="1" x14ac:dyDescent="0.25">
      <c r="A12" s="1">
        <v>11</v>
      </c>
      <c r="B12" s="1" t="s">
        <v>23</v>
      </c>
      <c r="C12" s="18" t="str">
        <f>_xlfn.CONCAT(D12&amp;I$2,"_",$H$2&amp;"-2")</f>
        <v>47-UWSIF-Alfalfa2-0_3-2</v>
      </c>
      <c r="D12" s="6" t="s">
        <v>18</v>
      </c>
      <c r="E12" s="7"/>
      <c r="F12" s="43" t="s">
        <v>76</v>
      </c>
      <c r="G12" s="39"/>
      <c r="I12" s="27"/>
      <c r="J12" s="28"/>
    </row>
    <row r="13" spans="1:10" ht="12.9" customHeight="1" x14ac:dyDescent="0.25">
      <c r="A13" s="1">
        <v>12</v>
      </c>
      <c r="B13" s="1" t="s">
        <v>24</v>
      </c>
      <c r="C13" s="8" t="str">
        <f>_xlfn.CONCAT($I$2,"_", $H$2, "-"&amp;((ROW()-12+60)))</f>
        <v>0_3-61</v>
      </c>
      <c r="D13" s="45"/>
      <c r="E13" s="45"/>
      <c r="F13" s="43" t="s">
        <v>77</v>
      </c>
      <c r="G13" s="48"/>
      <c r="I13" s="27"/>
      <c r="J13" s="28"/>
    </row>
    <row r="14" spans="1:10" ht="12.9" customHeight="1" x14ac:dyDescent="0.25">
      <c r="A14" s="1">
        <v>13</v>
      </c>
      <c r="B14" s="1" t="s">
        <v>25</v>
      </c>
      <c r="C14" s="8" t="str">
        <f>_xlfn.CONCAT($I$2,"_", $H$2, "-"&amp;((ROW()-12+60)))</f>
        <v>0_3-62</v>
      </c>
      <c r="D14" s="45"/>
      <c r="E14" s="45"/>
      <c r="F14" s="43" t="s">
        <v>77</v>
      </c>
      <c r="G14" s="48"/>
      <c r="I14" s="27"/>
      <c r="J14" s="28"/>
    </row>
    <row r="15" spans="1:10" ht="12.9" customHeight="1" x14ac:dyDescent="0.25">
      <c r="A15" s="1">
        <v>14</v>
      </c>
      <c r="B15" s="1" t="s">
        <v>26</v>
      </c>
      <c r="C15" s="8" t="str">
        <f>_xlfn.CONCAT($I$2,"_", $H$2, "-"&amp;((ROW()-12+60)))</f>
        <v>0_3-63</v>
      </c>
      <c r="D15" s="45"/>
      <c r="E15" s="45"/>
      <c r="F15" s="43" t="s">
        <v>77</v>
      </c>
      <c r="G15" s="48"/>
      <c r="I15" s="27"/>
      <c r="J15" s="28"/>
    </row>
    <row r="16" spans="1:10" ht="12.9" customHeight="1" x14ac:dyDescent="0.25">
      <c r="A16" s="1">
        <v>15</v>
      </c>
      <c r="B16" s="1" t="s">
        <v>27</v>
      </c>
      <c r="C16" s="8" t="str">
        <f t="shared" ref="C16:C27" si="0">_xlfn.CONCAT($I$2,"_", $H$2, "-"&amp;((ROW()-12+60)))</f>
        <v>0_3-64</v>
      </c>
      <c r="D16" s="45"/>
      <c r="E16" s="45"/>
      <c r="F16" s="43" t="s">
        <v>77</v>
      </c>
      <c r="G16" s="48"/>
      <c r="I16" s="29"/>
      <c r="J16" s="30"/>
    </row>
    <row r="17" spans="1:16" ht="12.9" customHeight="1" x14ac:dyDescent="0.25">
      <c r="A17" s="1">
        <v>16</v>
      </c>
      <c r="B17" s="1" t="s">
        <v>28</v>
      </c>
      <c r="C17" s="8" t="str">
        <f t="shared" si="0"/>
        <v>0_3-65</v>
      </c>
      <c r="D17" s="45"/>
      <c r="E17" s="45"/>
      <c r="F17" s="43" t="s">
        <v>77</v>
      </c>
      <c r="G17" s="48"/>
      <c r="K17" s="14"/>
    </row>
    <row r="18" spans="1:16" ht="12.9" customHeight="1" x14ac:dyDescent="0.2">
      <c r="A18" s="1">
        <v>17</v>
      </c>
      <c r="B18" s="1" t="s">
        <v>29</v>
      </c>
      <c r="C18" s="8" t="str">
        <f t="shared" si="0"/>
        <v>0_3-66</v>
      </c>
      <c r="D18" s="53" t="s">
        <v>83</v>
      </c>
      <c r="E18" s="45"/>
      <c r="F18" s="43" t="s">
        <v>77</v>
      </c>
      <c r="G18" s="48"/>
    </row>
    <row r="19" spans="1:16" ht="12.9" customHeight="1" thickBot="1" x14ac:dyDescent="0.3">
      <c r="A19" s="1">
        <v>18</v>
      </c>
      <c r="B19" s="1" t="s">
        <v>30</v>
      </c>
      <c r="C19" s="8" t="str">
        <f t="shared" si="0"/>
        <v>0_3-67</v>
      </c>
      <c r="D19" s="45"/>
      <c r="E19" s="45"/>
      <c r="F19" s="43" t="s">
        <v>77</v>
      </c>
      <c r="G19" s="48"/>
    </row>
    <row r="20" spans="1:16" ht="12.9" customHeight="1" thickBot="1" x14ac:dyDescent="0.3">
      <c r="A20" s="1">
        <v>19</v>
      </c>
      <c r="B20" s="1" t="s">
        <v>31</v>
      </c>
      <c r="C20" s="8" t="str">
        <f t="shared" si="0"/>
        <v>0_3-68</v>
      </c>
      <c r="D20" s="45"/>
      <c r="E20" s="45"/>
      <c r="F20" s="43" t="s">
        <v>77</v>
      </c>
      <c r="G20" s="48"/>
      <c r="I20" s="31" t="s">
        <v>45</v>
      </c>
      <c r="J20" s="32" t="s">
        <v>71</v>
      </c>
    </row>
    <row r="21" spans="1:16" ht="12.9" customHeight="1" x14ac:dyDescent="0.25">
      <c r="A21" s="1">
        <v>20</v>
      </c>
      <c r="B21" s="1" t="s">
        <v>32</v>
      </c>
      <c r="C21" s="8" t="str">
        <f t="shared" si="0"/>
        <v>0_3-69</v>
      </c>
      <c r="D21" s="45"/>
      <c r="E21" s="45"/>
      <c r="F21" s="43" t="s">
        <v>77</v>
      </c>
      <c r="G21" s="48"/>
      <c r="I21" s="33" t="s">
        <v>47</v>
      </c>
      <c r="J21" s="34" t="s">
        <v>72</v>
      </c>
      <c r="L21" s="3"/>
      <c r="M21" s="3"/>
      <c r="N21" s="3"/>
      <c r="O21" s="3"/>
    </row>
    <row r="22" spans="1:16" ht="12.9" customHeight="1" x14ac:dyDescent="0.25">
      <c r="A22" s="1">
        <v>21</v>
      </c>
      <c r="B22" s="1" t="s">
        <v>33</v>
      </c>
      <c r="C22" s="8" t="str">
        <f t="shared" si="0"/>
        <v>0_3-70</v>
      </c>
      <c r="D22" s="45"/>
      <c r="E22" s="45"/>
      <c r="F22" s="43" t="s">
        <v>77</v>
      </c>
      <c r="G22" s="48"/>
      <c r="I22" s="33" t="s">
        <v>49</v>
      </c>
      <c r="J22" s="35" t="s">
        <v>73</v>
      </c>
      <c r="L22" s="3"/>
      <c r="M22" s="3"/>
      <c r="N22" s="3"/>
      <c r="O22" s="3"/>
    </row>
    <row r="23" spans="1:16" ht="12.9" customHeight="1" x14ac:dyDescent="0.25">
      <c r="A23" s="1">
        <v>22</v>
      </c>
      <c r="B23" s="1" t="s">
        <v>34</v>
      </c>
      <c r="C23" s="8" t="str">
        <f t="shared" si="0"/>
        <v>0_3-71</v>
      </c>
      <c r="D23" s="45"/>
      <c r="E23" s="45"/>
      <c r="F23" s="43" t="s">
        <v>77</v>
      </c>
      <c r="G23" s="48"/>
      <c r="I23" s="33" t="s">
        <v>18</v>
      </c>
      <c r="J23" s="35" t="s">
        <v>74</v>
      </c>
      <c r="K23" s="54"/>
      <c r="L23" s="55"/>
      <c r="M23" s="55"/>
      <c r="N23" s="55"/>
      <c r="O23" s="55"/>
      <c r="P23" s="55"/>
    </row>
    <row r="24" spans="1:16" ht="12.9" customHeight="1" x14ac:dyDescent="0.25">
      <c r="A24" s="1">
        <v>23</v>
      </c>
      <c r="B24" s="1" t="s">
        <v>35</v>
      </c>
      <c r="C24" s="8" t="str">
        <f t="shared" si="0"/>
        <v>0_3-72</v>
      </c>
      <c r="D24" s="45"/>
      <c r="E24" s="45"/>
      <c r="F24" s="43" t="s">
        <v>77</v>
      </c>
      <c r="G24" s="48"/>
      <c r="I24" s="33" t="s">
        <v>52</v>
      </c>
      <c r="J24" s="35" t="s">
        <v>75</v>
      </c>
      <c r="K24" s="4"/>
      <c r="L24" s="5"/>
      <c r="M24" s="3"/>
      <c r="N24" s="3"/>
      <c r="O24" s="3"/>
    </row>
    <row r="25" spans="1:16" ht="12.9" customHeight="1" x14ac:dyDescent="0.25">
      <c r="A25" s="1">
        <v>24</v>
      </c>
      <c r="B25" s="1" t="s">
        <v>37</v>
      </c>
      <c r="C25" s="8" t="str">
        <f t="shared" si="0"/>
        <v>0_3-73</v>
      </c>
      <c r="D25" s="45"/>
      <c r="E25" s="45"/>
      <c r="F25" s="43" t="s">
        <v>77</v>
      </c>
      <c r="G25" s="48"/>
      <c r="I25" s="33" t="s">
        <v>54</v>
      </c>
      <c r="J25" s="35" t="s">
        <v>76</v>
      </c>
      <c r="L25" s="3"/>
      <c r="M25" s="3"/>
      <c r="N25" s="3"/>
      <c r="O25" s="3"/>
    </row>
    <row r="26" spans="1:16" ht="12.9" customHeight="1" thickBot="1" x14ac:dyDescent="0.3">
      <c r="A26" s="1">
        <v>25</v>
      </c>
      <c r="B26" s="1" t="s">
        <v>38</v>
      </c>
      <c r="C26" s="8" t="str">
        <f t="shared" si="0"/>
        <v>0_3-74</v>
      </c>
      <c r="D26" s="45"/>
      <c r="E26" s="45"/>
      <c r="F26" s="43" t="s">
        <v>77</v>
      </c>
      <c r="G26" s="48"/>
      <c r="I26" s="36" t="s">
        <v>81</v>
      </c>
      <c r="J26" s="37" t="s">
        <v>77</v>
      </c>
      <c r="L26" s="3"/>
      <c r="M26" s="3"/>
      <c r="N26" s="3"/>
      <c r="O26" s="3"/>
    </row>
    <row r="27" spans="1:16" ht="12.9" customHeight="1" x14ac:dyDescent="0.25">
      <c r="A27" s="1">
        <v>26</v>
      </c>
      <c r="B27" s="1" t="s">
        <v>39</v>
      </c>
      <c r="C27" s="8" t="str">
        <f t="shared" si="0"/>
        <v>0_3-75</v>
      </c>
      <c r="D27" s="45"/>
      <c r="E27" s="45"/>
      <c r="F27" s="43" t="s">
        <v>77</v>
      </c>
      <c r="G27" s="48"/>
      <c r="I27" s="36" t="s">
        <v>57</v>
      </c>
      <c r="L27" s="3"/>
      <c r="M27" s="3"/>
      <c r="N27" s="3"/>
      <c r="O27" s="3"/>
    </row>
    <row r="28" spans="1:16" ht="12.9" customHeight="1" x14ac:dyDescent="0.25">
      <c r="A28" s="1">
        <v>27</v>
      </c>
      <c r="B28" s="1" t="s">
        <v>40</v>
      </c>
      <c r="C28" s="18" t="str">
        <f>_xlfn.CONCAT(D28&amp;I$2,"_",$H$2&amp;"-3")</f>
        <v>47-UWSIF-Alfalfa2-0_3-3</v>
      </c>
      <c r="D28" s="6" t="s">
        <v>18</v>
      </c>
      <c r="E28" s="7"/>
      <c r="F28" s="43" t="s">
        <v>76</v>
      </c>
      <c r="G28" s="39"/>
      <c r="I28" s="36" t="s">
        <v>59</v>
      </c>
      <c r="L28" s="3"/>
      <c r="M28" s="3"/>
      <c r="N28" s="3"/>
      <c r="O28" s="3"/>
    </row>
    <row r="29" spans="1:16" ht="12.9" customHeight="1" x14ac:dyDescent="0.25">
      <c r="A29" s="1">
        <v>28</v>
      </c>
      <c r="B29" s="1" t="s">
        <v>41</v>
      </c>
      <c r="C29" s="18" t="str">
        <f>_xlfn.CONCAT(D29&amp;I$2,"_",$H$2&amp;"-4")</f>
        <v>47-UWSIF-Alfalfa2-0_3-4</v>
      </c>
      <c r="D29" s="6" t="s">
        <v>18</v>
      </c>
      <c r="E29" s="7"/>
      <c r="F29" s="43" t="s">
        <v>76</v>
      </c>
      <c r="G29" s="39"/>
      <c r="I29" s="33" t="s">
        <v>78</v>
      </c>
      <c r="L29" s="3"/>
      <c r="M29" s="3"/>
      <c r="N29" s="3"/>
      <c r="O29" s="3"/>
    </row>
    <row r="30" spans="1:16" ht="12.9" customHeight="1" thickBot="1" x14ac:dyDescent="0.3">
      <c r="A30" s="1">
        <v>29</v>
      </c>
      <c r="B30" s="1" t="s">
        <v>42</v>
      </c>
      <c r="C30" s="8" t="str">
        <f t="shared" ref="C30:C35" si="1">_xlfn.CONCAT($I$2,"_", $H$2, "-"&amp;((ROW()-14+60)))</f>
        <v>0_3-76</v>
      </c>
      <c r="D30" s="45"/>
      <c r="E30" s="45"/>
      <c r="F30" s="43" t="s">
        <v>77</v>
      </c>
      <c r="G30" s="48"/>
      <c r="I30" s="38" t="s">
        <v>79</v>
      </c>
      <c r="L30" s="3"/>
      <c r="M30" s="3"/>
      <c r="N30" s="3"/>
      <c r="O30" s="3"/>
    </row>
    <row r="31" spans="1:16" ht="12.9" customHeight="1" x14ac:dyDescent="0.25">
      <c r="A31" s="1">
        <v>30</v>
      </c>
      <c r="B31" s="1" t="s">
        <v>43</v>
      </c>
      <c r="C31" s="8" t="str">
        <f t="shared" si="1"/>
        <v>0_3-77</v>
      </c>
      <c r="D31" s="45"/>
      <c r="E31" s="45"/>
      <c r="F31" s="43" t="s">
        <v>77</v>
      </c>
      <c r="G31" s="48"/>
      <c r="L31" s="3"/>
      <c r="M31" s="3"/>
      <c r="N31" s="49"/>
      <c r="O31" s="3"/>
    </row>
    <row r="32" spans="1:16" ht="12.9" customHeight="1" thickBot="1" x14ac:dyDescent="0.3">
      <c r="A32" s="1">
        <v>31</v>
      </c>
      <c r="B32" s="1" t="s">
        <v>44</v>
      </c>
      <c r="C32" s="8" t="str">
        <f t="shared" si="1"/>
        <v>0_3-78</v>
      </c>
      <c r="D32" s="45"/>
      <c r="E32" s="45"/>
      <c r="F32" s="43" t="s">
        <v>77</v>
      </c>
      <c r="G32" s="48"/>
      <c r="L32" s="3"/>
      <c r="M32" s="3"/>
      <c r="N32" s="49"/>
      <c r="O32" s="3"/>
    </row>
    <row r="33" spans="1:15" ht="12.9" customHeight="1" x14ac:dyDescent="0.25">
      <c r="A33" s="1">
        <v>32</v>
      </c>
      <c r="B33" s="1" t="s">
        <v>46</v>
      </c>
      <c r="C33" s="8" t="str">
        <f t="shared" si="1"/>
        <v>0_3-79</v>
      </c>
      <c r="D33" s="45"/>
      <c r="E33" s="45"/>
      <c r="F33" s="43" t="s">
        <v>77</v>
      </c>
      <c r="G33" s="48"/>
      <c r="I33" s="56" t="s">
        <v>84</v>
      </c>
      <c r="J33" s="57"/>
      <c r="L33" s="3"/>
      <c r="M33" s="3"/>
      <c r="N33" s="49"/>
      <c r="O33" s="3"/>
    </row>
    <row r="34" spans="1:15" ht="12.9" customHeight="1" x14ac:dyDescent="0.25">
      <c r="A34" s="1">
        <v>33</v>
      </c>
      <c r="B34" s="1" t="s">
        <v>48</v>
      </c>
      <c r="C34" s="8" t="str">
        <f t="shared" si="1"/>
        <v>0_3-80</v>
      </c>
      <c r="D34" s="45"/>
      <c r="E34" s="45"/>
      <c r="F34" s="43" t="s">
        <v>77</v>
      </c>
      <c r="G34" s="48"/>
      <c r="I34" s="58"/>
      <c r="J34" s="59"/>
      <c r="L34" s="3"/>
      <c r="M34" s="3"/>
      <c r="N34" s="49"/>
      <c r="O34" s="3"/>
    </row>
    <row r="35" spans="1:15" ht="12.9" customHeight="1" x14ac:dyDescent="0.25">
      <c r="A35" s="1">
        <v>34</v>
      </c>
      <c r="B35" s="1" t="s">
        <v>50</v>
      </c>
      <c r="C35" s="8" t="str">
        <f t="shared" si="1"/>
        <v>0_3-81</v>
      </c>
      <c r="D35" s="45"/>
      <c r="E35" s="45"/>
      <c r="F35" s="43" t="s">
        <v>77</v>
      </c>
      <c r="G35" s="48"/>
      <c r="I35" s="58"/>
      <c r="J35" s="59"/>
      <c r="L35" s="3"/>
      <c r="M35" s="3"/>
      <c r="N35" s="49"/>
    </row>
    <row r="36" spans="1:15" ht="12.9" customHeight="1" x14ac:dyDescent="0.2">
      <c r="A36" s="1">
        <v>35</v>
      </c>
      <c r="B36" s="1" t="s">
        <v>51</v>
      </c>
      <c r="C36" s="8" t="str">
        <f>_xlfn.CONCAT($I$2,"_", $H$2, "-"&amp;((ROW()-14+60)))</f>
        <v>0_3-82</v>
      </c>
      <c r="D36" s="53" t="s">
        <v>83</v>
      </c>
      <c r="E36" s="45"/>
      <c r="F36" s="43" t="s">
        <v>77</v>
      </c>
      <c r="G36" s="48"/>
      <c r="I36" s="58"/>
      <c r="J36" s="59"/>
      <c r="L36" s="3"/>
      <c r="M36" s="3"/>
      <c r="N36" s="49"/>
    </row>
    <row r="37" spans="1:15" ht="12.9" customHeight="1" x14ac:dyDescent="0.25">
      <c r="A37" s="1">
        <v>36</v>
      </c>
      <c r="B37" s="1" t="s">
        <v>53</v>
      </c>
      <c r="C37" s="8" t="str">
        <f t="shared" ref="C37:C44" si="2">_xlfn.CONCAT($I$2,"_", $H$2, "-"&amp;((ROW()-14+60)))</f>
        <v>0_3-83</v>
      </c>
      <c r="D37" s="45"/>
      <c r="E37" s="45"/>
      <c r="F37" s="43" t="s">
        <v>77</v>
      </c>
      <c r="G37" s="48"/>
      <c r="I37" s="58"/>
      <c r="J37" s="59"/>
      <c r="L37" s="3"/>
      <c r="M37" s="3"/>
      <c r="N37" s="49"/>
    </row>
    <row r="38" spans="1:15" ht="12.9" customHeight="1" x14ac:dyDescent="0.25">
      <c r="A38" s="1">
        <v>37</v>
      </c>
      <c r="B38" s="1" t="s">
        <v>55</v>
      </c>
      <c r="C38" s="8" t="str">
        <f t="shared" si="2"/>
        <v>0_3-84</v>
      </c>
      <c r="D38" s="45"/>
      <c r="E38" s="45"/>
      <c r="F38" s="43" t="s">
        <v>77</v>
      </c>
      <c r="G38" s="48"/>
      <c r="I38" s="58"/>
      <c r="J38" s="59"/>
      <c r="L38" s="3"/>
      <c r="M38" s="3"/>
      <c r="N38" s="49"/>
    </row>
    <row r="39" spans="1:15" ht="12.9" customHeight="1" x14ac:dyDescent="0.25">
      <c r="A39" s="1">
        <v>38</v>
      </c>
      <c r="B39" s="1" t="s">
        <v>56</v>
      </c>
      <c r="C39" s="8" t="str">
        <f t="shared" si="2"/>
        <v>0_3-85</v>
      </c>
      <c r="D39" s="45"/>
      <c r="E39" s="45"/>
      <c r="F39" s="43" t="s">
        <v>77</v>
      </c>
      <c r="G39" s="48"/>
      <c r="I39" s="58"/>
      <c r="J39" s="59"/>
      <c r="L39" s="3"/>
      <c r="M39" s="3"/>
      <c r="N39" s="49"/>
    </row>
    <row r="40" spans="1:15" ht="12.9" customHeight="1" x14ac:dyDescent="0.25">
      <c r="A40" s="1">
        <v>39</v>
      </c>
      <c r="B40" s="1" t="s">
        <v>58</v>
      </c>
      <c r="C40" s="8" t="str">
        <f t="shared" si="2"/>
        <v>0_3-86</v>
      </c>
      <c r="D40" s="45"/>
      <c r="E40" s="45"/>
      <c r="F40" s="43" t="s">
        <v>77</v>
      </c>
      <c r="G40" s="48"/>
      <c r="I40" s="58"/>
      <c r="J40" s="59"/>
    </row>
    <row r="41" spans="1:15" ht="12.9" customHeight="1" x14ac:dyDescent="0.25">
      <c r="A41" s="1">
        <v>40</v>
      </c>
      <c r="B41" s="1" t="s">
        <v>60</v>
      </c>
      <c r="C41" s="8" t="str">
        <f t="shared" si="2"/>
        <v>0_3-87</v>
      </c>
      <c r="D41" s="45"/>
      <c r="E41" s="45"/>
      <c r="F41" s="43" t="s">
        <v>77</v>
      </c>
      <c r="G41" s="48"/>
      <c r="I41" s="58"/>
      <c r="J41" s="59"/>
    </row>
    <row r="42" spans="1:15" ht="12.9" customHeight="1" x14ac:dyDescent="0.25">
      <c r="A42" s="1">
        <v>41</v>
      </c>
      <c r="B42" s="1" t="s">
        <v>61</v>
      </c>
      <c r="C42" s="8" t="str">
        <f t="shared" si="2"/>
        <v>0_3-88</v>
      </c>
      <c r="D42" s="45"/>
      <c r="E42" s="45"/>
      <c r="F42" s="43" t="s">
        <v>77</v>
      </c>
      <c r="G42" s="48"/>
      <c r="I42" s="58"/>
      <c r="J42" s="59"/>
    </row>
    <row r="43" spans="1:15" ht="12.9" customHeight="1" thickBot="1" x14ac:dyDescent="0.3">
      <c r="A43" s="1">
        <v>42</v>
      </c>
      <c r="B43" s="1" t="s">
        <v>62</v>
      </c>
      <c r="C43" s="8" t="str">
        <f t="shared" si="2"/>
        <v>0_3-89</v>
      </c>
      <c r="D43" s="45"/>
      <c r="E43" s="45"/>
      <c r="F43" s="43" t="s">
        <v>77</v>
      </c>
      <c r="G43" s="48"/>
      <c r="I43" s="51"/>
      <c r="J43" s="52"/>
    </row>
    <row r="44" spans="1:15" ht="12.9" customHeight="1" x14ac:dyDescent="0.25">
      <c r="A44" s="1">
        <v>43</v>
      </c>
      <c r="B44" s="1" t="s">
        <v>63</v>
      </c>
      <c r="C44" s="8" t="str">
        <f t="shared" si="2"/>
        <v>0_3-90</v>
      </c>
      <c r="D44" s="45"/>
      <c r="E44" s="45"/>
      <c r="F44" s="43" t="s">
        <v>77</v>
      </c>
      <c r="G44" s="48"/>
    </row>
    <row r="45" spans="1:15" ht="12.9" customHeight="1" x14ac:dyDescent="0.25">
      <c r="A45" s="1">
        <v>44</v>
      </c>
      <c r="B45" s="1" t="s">
        <v>64</v>
      </c>
      <c r="C45" s="18" t="str">
        <f>_xlfn.CONCAT(D45&amp;I$2,"_",$H$2&amp;"-8")</f>
        <v>48-UWSIF-Glut-4-0_3-8</v>
      </c>
      <c r="D45" s="6" t="s">
        <v>79</v>
      </c>
      <c r="E45" s="7"/>
      <c r="F45" s="43" t="s">
        <v>73</v>
      </c>
      <c r="G45" s="39"/>
    </row>
    <row r="46" spans="1:15" ht="12.9" customHeight="1" x14ac:dyDescent="0.25">
      <c r="A46" s="1">
        <v>45</v>
      </c>
      <c r="B46" s="1" t="s">
        <v>65</v>
      </c>
      <c r="C46" s="18" t="str">
        <f>_xlfn.CONCAT(D46&amp;I$2,"_",$H$2&amp;"-9")</f>
        <v>48-UWSIF-Glut-4-0_3-9</v>
      </c>
      <c r="D46" s="6" t="s">
        <v>79</v>
      </c>
      <c r="E46" s="7"/>
      <c r="F46" s="43" t="s">
        <v>73</v>
      </c>
      <c r="G46" s="39"/>
    </row>
    <row r="47" spans="1:15" ht="12.9" customHeight="1" x14ac:dyDescent="0.25">
      <c r="A47" s="1">
        <v>46</v>
      </c>
      <c r="B47" s="1" t="s">
        <v>66</v>
      </c>
      <c r="C47" s="18" t="str">
        <f>_xlfn.CONCAT(D47&amp;I$2,"_",$H$2&amp;"-3")</f>
        <v>39-UWSIF-Glut-2-0_3-3</v>
      </c>
      <c r="D47" s="6" t="s">
        <v>78</v>
      </c>
      <c r="E47" s="7"/>
      <c r="F47" s="43" t="s">
        <v>73</v>
      </c>
      <c r="G47" s="39"/>
    </row>
    <row r="48" spans="1:15" ht="12.9" customHeight="1" x14ac:dyDescent="0.25">
      <c r="A48" s="1">
        <v>47</v>
      </c>
      <c r="B48" s="1" t="s">
        <v>67</v>
      </c>
      <c r="C48" s="18" t="str">
        <f>_xlfn.CONCAT(D48&amp;I$2,"_",$H$2&amp;"-4")</f>
        <v>39-UWSIF-Glut-2-0_3-4</v>
      </c>
      <c r="D48" s="6" t="s">
        <v>78</v>
      </c>
      <c r="E48" s="7"/>
      <c r="F48" s="43" t="s">
        <v>73</v>
      </c>
      <c r="G48" s="39"/>
    </row>
    <row r="49" spans="1:7" ht="12.9" customHeight="1" x14ac:dyDescent="0.25">
      <c r="A49" s="1">
        <v>48</v>
      </c>
      <c r="B49" s="1" t="s">
        <v>68</v>
      </c>
      <c r="C49" s="18" t="str">
        <f>_xlfn.CONCAT(D49&amp;I$2,"_",$H$2&amp;"-5")</f>
        <v>47-UWSIF-Alfalfa2-0_3-5</v>
      </c>
      <c r="D49" s="6" t="s">
        <v>18</v>
      </c>
      <c r="E49" s="7"/>
      <c r="F49" s="43" t="s">
        <v>76</v>
      </c>
      <c r="G49" s="39"/>
    </row>
    <row r="50" spans="1:7" ht="12.9" customHeight="1" x14ac:dyDescent="0.25">
      <c r="A50" s="1">
        <v>49</v>
      </c>
      <c r="B50" s="1" t="s">
        <v>69</v>
      </c>
      <c r="C50" s="18" t="str">
        <f>_xlfn.CONCAT(D50&amp;I$2,"_",$H$2&amp;"-6")</f>
        <v>47-UWSIF-Alfalfa2-0_3-6</v>
      </c>
      <c r="D50" s="6" t="s">
        <v>18</v>
      </c>
      <c r="E50" s="7"/>
      <c r="F50" s="43" t="s">
        <v>76</v>
      </c>
      <c r="G50" s="39"/>
    </row>
  </sheetData>
  <mergeCells count="2">
    <mergeCell ref="K23:P23"/>
    <mergeCell ref="I33:J42"/>
  </mergeCells>
  <dataValidations count="2">
    <dataValidation type="list" allowBlank="1" showInputMessage="1" showErrorMessage="1" sqref="D28:D29 D2:D12 D45:D50" xr:uid="{3C40342A-EE9D-4CFF-B69C-0586C5F2953C}">
      <formula1>$I$21:$I$30</formula1>
    </dataValidation>
    <dataValidation type="list" allowBlank="1" showInputMessage="1" showErrorMessage="1" sqref="F2:F50" xr:uid="{E60FF708-2398-459D-8329-DCFC74D97AE1}">
      <formula1>$J$21:$J$26</formula1>
    </dataValidation>
  </dataValidations>
  <printOptions horizontalCentered="1" verticalCentered="1"/>
  <pageMargins left="0.75" right="0.75" top="1" bottom="1" header="0.5" footer="0.5"/>
  <pageSetup scale="96" orientation="portrait" r:id="rId1"/>
  <headerFooter alignWithMargins="0"/>
  <ignoredErrors>
    <ignoredError sqref="C10:C12 C28:C29 C45:C50"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66592-108C-4CC7-A764-F3FCD529E36C}">
  <sheetPr>
    <pageSetUpPr fitToPage="1"/>
  </sheetPr>
  <dimension ref="A1:P50"/>
  <sheetViews>
    <sheetView zoomScaleNormal="100" workbookViewId="0">
      <selection activeCell="F13" sqref="F1:F1048576"/>
    </sheetView>
  </sheetViews>
  <sheetFormatPr defaultColWidth="9.109375" defaultRowHeight="12.9" customHeight="1" x14ac:dyDescent="0.25"/>
  <cols>
    <col min="1" max="1" width="4.44140625" style="2" customWidth="1"/>
    <col min="2" max="2" width="6.6640625" style="2" customWidth="1"/>
    <col min="3" max="3" width="22" style="15" customWidth="1"/>
    <col min="4" max="4" width="19.5546875" style="2" bestFit="1" customWidth="1"/>
    <col min="5" max="5" width="16.109375" style="2" customWidth="1"/>
    <col min="6" max="6" width="23.6640625" style="2" hidden="1" customWidth="1"/>
    <col min="7" max="7" width="17.33203125" style="2" customWidth="1"/>
    <col min="8" max="8" width="7.44140625" style="2" bestFit="1" customWidth="1"/>
    <col min="9" max="9" width="21.44140625" style="2" customWidth="1"/>
    <col min="10" max="10" width="24.109375" style="2" bestFit="1" customWidth="1"/>
    <col min="11" max="11" width="26.33203125" style="2" customWidth="1"/>
    <col min="12" max="12" width="25.109375" style="2" customWidth="1"/>
    <col min="13" max="16384" width="9.109375" style="2"/>
  </cols>
  <sheetData>
    <row r="1" spans="1:10" ht="12.9" customHeight="1" x14ac:dyDescent="0.25">
      <c r="A1" s="9" t="s">
        <v>0</v>
      </c>
      <c r="B1" s="10" t="s">
        <v>1</v>
      </c>
      <c r="C1" s="11" t="s">
        <v>2</v>
      </c>
      <c r="D1" s="12" t="s">
        <v>3</v>
      </c>
      <c r="E1" s="10" t="s">
        <v>4</v>
      </c>
      <c r="F1" s="12" t="s">
        <v>71</v>
      </c>
      <c r="G1" s="40" t="s">
        <v>80</v>
      </c>
      <c r="H1" s="10" t="s">
        <v>5</v>
      </c>
      <c r="I1" s="10" t="s">
        <v>7</v>
      </c>
      <c r="J1" s="10" t="s">
        <v>6</v>
      </c>
    </row>
    <row r="2" spans="1:10" ht="12.9" customHeight="1" x14ac:dyDescent="0.25">
      <c r="A2" s="1">
        <v>1</v>
      </c>
      <c r="B2" s="1" t="s">
        <v>8</v>
      </c>
      <c r="C2" s="18" t="str">
        <f>_xlfn.CONCAT(D2&amp;I$2,"_",$H$2&amp;"-1")</f>
        <v>48-UWSIF-Glut-4-0_4-1</v>
      </c>
      <c r="D2" s="6" t="s">
        <v>79</v>
      </c>
      <c r="E2" s="7"/>
      <c r="F2" s="6" t="s">
        <v>72</v>
      </c>
      <c r="G2" s="44"/>
      <c r="H2" s="13">
        <v>4</v>
      </c>
      <c r="I2" s="41">
        <f>'Tray 1'!I2</f>
        <v>0</v>
      </c>
      <c r="J2" s="42">
        <f>'Tray 1'!J2</f>
        <v>0</v>
      </c>
    </row>
    <row r="3" spans="1:10" ht="12.9" customHeight="1" x14ac:dyDescent="0.25">
      <c r="A3" s="1">
        <v>2</v>
      </c>
      <c r="B3" s="1" t="s">
        <v>9</v>
      </c>
      <c r="C3" s="18" t="str">
        <f>_xlfn.CONCAT(D3&amp;I$2,"_",$H$2&amp;"-2")</f>
        <v>48-UWSIF-Glut-4-0_4-2</v>
      </c>
      <c r="D3" s="6" t="s">
        <v>79</v>
      </c>
      <c r="E3" s="7"/>
      <c r="F3" s="43" t="s">
        <v>75</v>
      </c>
      <c r="G3" s="39"/>
    </row>
    <row r="4" spans="1:10" ht="12.9" customHeight="1" x14ac:dyDescent="0.25">
      <c r="A4" s="1">
        <v>3</v>
      </c>
      <c r="B4" s="1" t="s">
        <v>10</v>
      </c>
      <c r="C4" s="18" t="str">
        <f>_xlfn.CONCAT(D4&amp;I$2,"_",$H$2&amp;"-3")</f>
        <v>48-UWSIF-Glut-4-0_4-3</v>
      </c>
      <c r="D4" s="6" t="s">
        <v>79</v>
      </c>
      <c r="E4" s="7"/>
      <c r="F4" s="43" t="s">
        <v>75</v>
      </c>
      <c r="G4" s="39"/>
      <c r="I4" s="16" t="s">
        <v>12</v>
      </c>
      <c r="J4" s="17"/>
    </row>
    <row r="5" spans="1:10" ht="12.9" customHeight="1" x14ac:dyDescent="0.25">
      <c r="A5" s="1">
        <v>4</v>
      </c>
      <c r="B5" s="1" t="s">
        <v>11</v>
      </c>
      <c r="C5" s="18" t="str">
        <f>_xlfn.CONCAT(D5&amp;I$2,"_",$H$2&amp;"-4")</f>
        <v>48-UWSIF-Glut-4-0_4-4</v>
      </c>
      <c r="D5" s="6" t="s">
        <v>79</v>
      </c>
      <c r="E5" s="7"/>
      <c r="F5" s="43" t="s">
        <v>75</v>
      </c>
      <c r="G5" s="39"/>
      <c r="I5" s="46" t="s">
        <v>70</v>
      </c>
      <c r="J5" s="19"/>
    </row>
    <row r="6" spans="1:10" ht="12.9" customHeight="1" x14ac:dyDescent="0.25">
      <c r="A6" s="1">
        <v>5</v>
      </c>
      <c r="B6" s="1" t="s">
        <v>13</v>
      </c>
      <c r="C6" s="18" t="str">
        <f>_xlfn.CONCAT(D6&amp;$I$2,"_",$H$2&amp;"-5")</f>
        <v>48-UWSIF-Glut-4-0_4-5</v>
      </c>
      <c r="D6" s="6" t="s">
        <v>79</v>
      </c>
      <c r="E6" s="7"/>
      <c r="F6" s="43" t="s">
        <v>75</v>
      </c>
      <c r="G6" s="39"/>
      <c r="I6" s="47" t="s">
        <v>16</v>
      </c>
      <c r="J6" s="20"/>
    </row>
    <row r="7" spans="1:10" ht="12.9" customHeight="1" x14ac:dyDescent="0.25">
      <c r="A7" s="1">
        <v>6</v>
      </c>
      <c r="B7" s="1" t="s">
        <v>14</v>
      </c>
      <c r="C7" s="18" t="str">
        <f>_xlfn.CONCAT(D7&amp;$I$2,"_",$H$2&amp;"-6")</f>
        <v>48-UWSIF-Glut-4-0_4-6</v>
      </c>
      <c r="D7" s="6" t="s">
        <v>79</v>
      </c>
      <c r="E7" s="7"/>
      <c r="F7" s="43" t="s">
        <v>75</v>
      </c>
      <c r="G7" s="39"/>
      <c r="I7" s="21" t="s">
        <v>20</v>
      </c>
      <c r="J7" s="22"/>
    </row>
    <row r="8" spans="1:10" ht="12.9" customHeight="1" x14ac:dyDescent="0.25">
      <c r="A8" s="1">
        <v>7</v>
      </c>
      <c r="B8" s="1" t="s">
        <v>15</v>
      </c>
      <c r="C8" s="18" t="str">
        <f>_xlfn.CONCAT(D8&amp;$I$2,"-",$H$2&amp;"-7")</f>
        <v>48-UWSIF-Glut-4-0-4-7</v>
      </c>
      <c r="D8" s="6" t="s">
        <v>79</v>
      </c>
      <c r="E8" s="7"/>
      <c r="F8" s="43" t="s">
        <v>75</v>
      </c>
      <c r="G8" s="39"/>
      <c r="I8" s="23" t="s">
        <v>22</v>
      </c>
      <c r="J8" s="24"/>
    </row>
    <row r="9" spans="1:10" ht="12.9" customHeight="1" x14ac:dyDescent="0.25">
      <c r="A9" s="1">
        <v>8</v>
      </c>
      <c r="B9" s="1" t="s">
        <v>17</v>
      </c>
      <c r="C9" s="18" t="str">
        <f>_xlfn.CONCAT(D9&amp;I$2,"_",$H$2&amp;"-1")</f>
        <v>39-UWSIF-Glut-2-0_4-1</v>
      </c>
      <c r="D9" s="6" t="s">
        <v>78</v>
      </c>
      <c r="E9" s="7"/>
      <c r="F9" s="43" t="s">
        <v>73</v>
      </c>
      <c r="G9" s="39"/>
      <c r="I9" s="25" t="s">
        <v>36</v>
      </c>
      <c r="J9" s="26"/>
    </row>
    <row r="10" spans="1:10" ht="12.9" customHeight="1" x14ac:dyDescent="0.25">
      <c r="A10" s="1">
        <v>9</v>
      </c>
      <c r="B10" s="1" t="s">
        <v>19</v>
      </c>
      <c r="C10" s="18" t="str">
        <f>_xlfn.CONCAT(D10&amp;I$2,"_",$H$2&amp;"-2")</f>
        <v>39-UWSIF-Glut-2-0_4-2</v>
      </c>
      <c r="D10" s="6" t="s">
        <v>78</v>
      </c>
      <c r="E10" s="7"/>
      <c r="F10" s="43" t="s">
        <v>73</v>
      </c>
      <c r="G10" s="39"/>
      <c r="I10" s="27"/>
      <c r="J10" s="28"/>
    </row>
    <row r="11" spans="1:10" ht="12.9" customHeight="1" x14ac:dyDescent="0.25">
      <c r="A11" s="1">
        <v>10</v>
      </c>
      <c r="B11" s="1" t="s">
        <v>21</v>
      </c>
      <c r="C11" s="18" t="str">
        <f>_xlfn.CONCAT(D11&amp;I$2,"_",$H$2&amp;"-1")</f>
        <v>47-UWSIF-Alfalfa2-0_4-1</v>
      </c>
      <c r="D11" s="6" t="s">
        <v>18</v>
      </c>
      <c r="E11" s="7"/>
      <c r="F11" s="43" t="s">
        <v>76</v>
      </c>
      <c r="G11" s="39"/>
      <c r="I11" s="27"/>
      <c r="J11" s="28"/>
    </row>
    <row r="12" spans="1:10" ht="12.9" customHeight="1" x14ac:dyDescent="0.25">
      <c r="A12" s="1">
        <v>11</v>
      </c>
      <c r="B12" s="1" t="s">
        <v>23</v>
      </c>
      <c r="C12" s="18" t="str">
        <f>_xlfn.CONCAT(D12&amp;I$2,"_",$H$2&amp;"-2")</f>
        <v>47-UWSIF-Alfalfa2-0_4-2</v>
      </c>
      <c r="D12" s="6" t="s">
        <v>18</v>
      </c>
      <c r="E12" s="7"/>
      <c r="F12" s="43" t="s">
        <v>76</v>
      </c>
      <c r="G12" s="39"/>
      <c r="I12" s="27"/>
      <c r="J12" s="28"/>
    </row>
    <row r="13" spans="1:10" ht="12.9" customHeight="1" x14ac:dyDescent="0.25">
      <c r="A13" s="1">
        <v>12</v>
      </c>
      <c r="B13" s="1" t="s">
        <v>24</v>
      </c>
      <c r="C13" s="8" t="str">
        <f>_xlfn.CONCAT($I$2,"_", $H$2, "-"&amp;((ROW()-12+90)))</f>
        <v>0_4-91</v>
      </c>
      <c r="D13" s="45"/>
      <c r="E13" s="45"/>
      <c r="F13" s="43" t="s">
        <v>77</v>
      </c>
      <c r="G13" s="48"/>
      <c r="I13" s="27"/>
      <c r="J13" s="28"/>
    </row>
    <row r="14" spans="1:10" ht="12.9" customHeight="1" x14ac:dyDescent="0.25">
      <c r="A14" s="1">
        <v>13</v>
      </c>
      <c r="B14" s="1" t="s">
        <v>25</v>
      </c>
      <c r="C14" s="8" t="str">
        <f>_xlfn.CONCAT($I$2,"_", $H$2, "-"&amp;((ROW()-12+90)))</f>
        <v>0_4-92</v>
      </c>
      <c r="D14" s="45"/>
      <c r="E14" s="45"/>
      <c r="F14" s="43" t="s">
        <v>77</v>
      </c>
      <c r="G14" s="48"/>
      <c r="I14" s="27"/>
      <c r="J14" s="28"/>
    </row>
    <row r="15" spans="1:10" ht="12.9" customHeight="1" x14ac:dyDescent="0.25">
      <c r="A15" s="1">
        <v>14</v>
      </c>
      <c r="B15" s="1" t="s">
        <v>26</v>
      </c>
      <c r="C15" s="8" t="str">
        <f>_xlfn.CONCAT($I$2,"_", $H$2, "-"&amp;((ROW()-12+90)))</f>
        <v>0_4-93</v>
      </c>
      <c r="D15" s="45"/>
      <c r="E15" s="45"/>
      <c r="F15" s="43" t="s">
        <v>77</v>
      </c>
      <c r="G15" s="48"/>
      <c r="I15" s="27"/>
      <c r="J15" s="28"/>
    </row>
    <row r="16" spans="1:10" ht="12.9" customHeight="1" x14ac:dyDescent="0.25">
      <c r="A16" s="1">
        <v>15</v>
      </c>
      <c r="B16" s="1" t="s">
        <v>27</v>
      </c>
      <c r="C16" s="8" t="str">
        <f t="shared" ref="C16:C27" si="0">_xlfn.CONCAT($I$2,"_", $H$2, "-"&amp;((ROW()-12+90)))</f>
        <v>0_4-94</v>
      </c>
      <c r="D16" s="45"/>
      <c r="E16" s="45"/>
      <c r="F16" s="43" t="s">
        <v>77</v>
      </c>
      <c r="G16" s="48"/>
      <c r="I16" s="29"/>
      <c r="J16" s="30"/>
    </row>
    <row r="17" spans="1:16" ht="12.9" customHeight="1" x14ac:dyDescent="0.25">
      <c r="A17" s="1">
        <v>16</v>
      </c>
      <c r="B17" s="1" t="s">
        <v>28</v>
      </c>
      <c r="C17" s="8" t="str">
        <f t="shared" si="0"/>
        <v>0_4-95</v>
      </c>
      <c r="D17" s="45"/>
      <c r="E17" s="45"/>
      <c r="F17" s="43" t="s">
        <v>77</v>
      </c>
      <c r="G17" s="48"/>
      <c r="K17" s="14"/>
    </row>
    <row r="18" spans="1:16" ht="12.9" customHeight="1" x14ac:dyDescent="0.2">
      <c r="A18" s="1">
        <v>17</v>
      </c>
      <c r="B18" s="1" t="s">
        <v>29</v>
      </c>
      <c r="C18" s="8" t="str">
        <f t="shared" si="0"/>
        <v>0_4-96</v>
      </c>
      <c r="D18" s="53" t="s">
        <v>83</v>
      </c>
      <c r="E18" s="45"/>
      <c r="F18" s="43" t="s">
        <v>77</v>
      </c>
      <c r="G18" s="48"/>
    </row>
    <row r="19" spans="1:16" ht="12.9" customHeight="1" thickBot="1" x14ac:dyDescent="0.3">
      <c r="A19" s="1">
        <v>18</v>
      </c>
      <c r="B19" s="1" t="s">
        <v>30</v>
      </c>
      <c r="C19" s="8" t="str">
        <f t="shared" si="0"/>
        <v>0_4-97</v>
      </c>
      <c r="D19" s="45"/>
      <c r="E19" s="45"/>
      <c r="F19" s="43" t="s">
        <v>77</v>
      </c>
      <c r="G19" s="48"/>
    </row>
    <row r="20" spans="1:16" ht="12.9" customHeight="1" thickBot="1" x14ac:dyDescent="0.3">
      <c r="A20" s="1">
        <v>19</v>
      </c>
      <c r="B20" s="1" t="s">
        <v>31</v>
      </c>
      <c r="C20" s="8" t="str">
        <f t="shared" si="0"/>
        <v>0_4-98</v>
      </c>
      <c r="D20" s="45"/>
      <c r="E20" s="45"/>
      <c r="F20" s="43" t="s">
        <v>77</v>
      </c>
      <c r="G20" s="48"/>
      <c r="I20" s="31" t="s">
        <v>45</v>
      </c>
      <c r="J20" s="32" t="s">
        <v>71</v>
      </c>
    </row>
    <row r="21" spans="1:16" ht="12.9" customHeight="1" x14ac:dyDescent="0.25">
      <c r="A21" s="1">
        <v>20</v>
      </c>
      <c r="B21" s="1" t="s">
        <v>32</v>
      </c>
      <c r="C21" s="8" t="str">
        <f t="shared" si="0"/>
        <v>0_4-99</v>
      </c>
      <c r="D21" s="45"/>
      <c r="E21" s="45"/>
      <c r="F21" s="43" t="s">
        <v>77</v>
      </c>
      <c r="G21" s="48"/>
      <c r="I21" s="33" t="s">
        <v>47</v>
      </c>
      <c r="J21" s="34" t="s">
        <v>72</v>
      </c>
      <c r="L21" s="3"/>
      <c r="M21" s="3"/>
      <c r="N21" s="3"/>
      <c r="O21" s="3"/>
    </row>
    <row r="22" spans="1:16" ht="12.9" customHeight="1" x14ac:dyDescent="0.25">
      <c r="A22" s="1">
        <v>21</v>
      </c>
      <c r="B22" s="1" t="s">
        <v>33</v>
      </c>
      <c r="C22" s="8" t="str">
        <f t="shared" si="0"/>
        <v>0_4-100</v>
      </c>
      <c r="D22" s="45"/>
      <c r="E22" s="45"/>
      <c r="F22" s="43" t="s">
        <v>77</v>
      </c>
      <c r="G22" s="48"/>
      <c r="I22" s="33" t="s">
        <v>49</v>
      </c>
      <c r="J22" s="35" t="s">
        <v>73</v>
      </c>
      <c r="L22" s="3"/>
      <c r="M22" s="3"/>
      <c r="N22" s="3"/>
      <c r="O22" s="3"/>
    </row>
    <row r="23" spans="1:16" ht="12.9" customHeight="1" x14ac:dyDescent="0.25">
      <c r="A23" s="1">
        <v>22</v>
      </c>
      <c r="B23" s="1" t="s">
        <v>34</v>
      </c>
      <c r="C23" s="8" t="str">
        <f t="shared" si="0"/>
        <v>0_4-101</v>
      </c>
      <c r="D23" s="45"/>
      <c r="E23" s="45"/>
      <c r="F23" s="43" t="s">
        <v>77</v>
      </c>
      <c r="G23" s="48"/>
      <c r="I23" s="33" t="s">
        <v>18</v>
      </c>
      <c r="J23" s="35" t="s">
        <v>74</v>
      </c>
      <c r="K23" s="54"/>
      <c r="L23" s="55"/>
      <c r="M23" s="55"/>
      <c r="N23" s="55"/>
      <c r="O23" s="55"/>
      <c r="P23" s="55"/>
    </row>
    <row r="24" spans="1:16" ht="12.9" customHeight="1" x14ac:dyDescent="0.25">
      <c r="A24" s="1">
        <v>23</v>
      </c>
      <c r="B24" s="1" t="s">
        <v>35</v>
      </c>
      <c r="C24" s="8" t="str">
        <f t="shared" si="0"/>
        <v>0_4-102</v>
      </c>
      <c r="D24" s="45"/>
      <c r="E24" s="45"/>
      <c r="F24" s="43" t="s">
        <v>77</v>
      </c>
      <c r="G24" s="48"/>
      <c r="I24" s="33" t="s">
        <v>52</v>
      </c>
      <c r="J24" s="35" t="s">
        <v>75</v>
      </c>
      <c r="K24" s="4"/>
      <c r="L24" s="5"/>
      <c r="M24" s="3"/>
      <c r="N24" s="3"/>
      <c r="O24" s="3"/>
    </row>
    <row r="25" spans="1:16" ht="12.9" customHeight="1" x14ac:dyDescent="0.25">
      <c r="A25" s="1">
        <v>24</v>
      </c>
      <c r="B25" s="1" t="s">
        <v>37</v>
      </c>
      <c r="C25" s="8" t="str">
        <f t="shared" si="0"/>
        <v>0_4-103</v>
      </c>
      <c r="D25" s="45"/>
      <c r="E25" s="45"/>
      <c r="F25" s="43" t="s">
        <v>77</v>
      </c>
      <c r="G25" s="48"/>
      <c r="I25" s="33" t="s">
        <v>54</v>
      </c>
      <c r="J25" s="35" t="s">
        <v>76</v>
      </c>
      <c r="L25" s="3"/>
      <c r="M25" s="3"/>
      <c r="N25" s="3"/>
      <c r="O25" s="3"/>
    </row>
    <row r="26" spans="1:16" ht="12.9" customHeight="1" thickBot="1" x14ac:dyDescent="0.3">
      <c r="A26" s="1">
        <v>25</v>
      </c>
      <c r="B26" s="1" t="s">
        <v>38</v>
      </c>
      <c r="C26" s="8" t="str">
        <f t="shared" si="0"/>
        <v>0_4-104</v>
      </c>
      <c r="D26" s="45"/>
      <c r="E26" s="45"/>
      <c r="F26" s="43" t="s">
        <v>77</v>
      </c>
      <c r="G26" s="48"/>
      <c r="I26" s="36" t="s">
        <v>81</v>
      </c>
      <c r="J26" s="37" t="s">
        <v>77</v>
      </c>
      <c r="L26" s="3"/>
      <c r="M26" s="3"/>
      <c r="N26" s="3"/>
      <c r="O26" s="3"/>
    </row>
    <row r="27" spans="1:16" ht="12.9" customHeight="1" x14ac:dyDescent="0.25">
      <c r="A27" s="1">
        <v>26</v>
      </c>
      <c r="B27" s="1" t="s">
        <v>39</v>
      </c>
      <c r="C27" s="8" t="str">
        <f t="shared" si="0"/>
        <v>0_4-105</v>
      </c>
      <c r="D27" s="45"/>
      <c r="E27" s="45"/>
      <c r="F27" s="43" t="s">
        <v>77</v>
      </c>
      <c r="G27" s="48"/>
      <c r="I27" s="36" t="s">
        <v>57</v>
      </c>
      <c r="L27" s="3"/>
      <c r="M27" s="3"/>
      <c r="N27" s="3"/>
      <c r="O27" s="3"/>
    </row>
    <row r="28" spans="1:16" ht="12.9" customHeight="1" x14ac:dyDescent="0.25">
      <c r="A28" s="1">
        <v>27</v>
      </c>
      <c r="B28" s="1" t="s">
        <v>40</v>
      </c>
      <c r="C28" s="18" t="str">
        <f>_xlfn.CONCAT(D28&amp;I$2,"_",$H$2&amp;"-3")</f>
        <v>47-UWSIF-Alfalfa2-0_4-3</v>
      </c>
      <c r="D28" s="6" t="s">
        <v>18</v>
      </c>
      <c r="E28" s="7"/>
      <c r="F28" s="43" t="s">
        <v>76</v>
      </c>
      <c r="G28" s="39"/>
      <c r="I28" s="36" t="s">
        <v>59</v>
      </c>
      <c r="L28" s="3"/>
      <c r="M28" s="3"/>
      <c r="N28" s="3"/>
      <c r="O28" s="3"/>
    </row>
    <row r="29" spans="1:16" ht="12.9" customHeight="1" x14ac:dyDescent="0.25">
      <c r="A29" s="1">
        <v>28</v>
      </c>
      <c r="B29" s="1" t="s">
        <v>41</v>
      </c>
      <c r="C29" s="18" t="str">
        <f>_xlfn.CONCAT(D29&amp;I$2,"_",$H$2&amp;"-4")</f>
        <v>47-UWSIF-Alfalfa2-0_4-4</v>
      </c>
      <c r="D29" s="6" t="s">
        <v>18</v>
      </c>
      <c r="E29" s="7"/>
      <c r="F29" s="43" t="s">
        <v>76</v>
      </c>
      <c r="G29" s="39"/>
      <c r="I29" s="33" t="s">
        <v>78</v>
      </c>
      <c r="L29" s="3"/>
      <c r="M29" s="3"/>
      <c r="N29" s="3"/>
      <c r="O29" s="3"/>
    </row>
    <row r="30" spans="1:16" ht="12.9" customHeight="1" thickBot="1" x14ac:dyDescent="0.3">
      <c r="A30" s="1">
        <v>29</v>
      </c>
      <c r="B30" s="1" t="s">
        <v>42</v>
      </c>
      <c r="C30" s="8" t="str">
        <f t="shared" ref="C30:C35" si="1">_xlfn.CONCAT($I$2,"_", $H$2, "-"&amp;((ROW()-14+90)))</f>
        <v>0_4-106</v>
      </c>
      <c r="D30" s="45"/>
      <c r="E30" s="45"/>
      <c r="F30" s="43" t="s">
        <v>77</v>
      </c>
      <c r="G30" s="48"/>
      <c r="I30" s="38" t="s">
        <v>79</v>
      </c>
      <c r="L30" s="3"/>
      <c r="M30" s="3"/>
      <c r="N30" s="3"/>
      <c r="O30" s="3"/>
    </row>
    <row r="31" spans="1:16" ht="12.9" customHeight="1" x14ac:dyDescent="0.25">
      <c r="A31" s="1">
        <v>30</v>
      </c>
      <c r="B31" s="1" t="s">
        <v>43</v>
      </c>
      <c r="C31" s="8" t="str">
        <f t="shared" si="1"/>
        <v>0_4-107</v>
      </c>
      <c r="D31" s="45"/>
      <c r="E31" s="45"/>
      <c r="F31" s="43" t="s">
        <v>77</v>
      </c>
      <c r="G31" s="48"/>
      <c r="L31" s="3"/>
      <c r="M31" s="3"/>
      <c r="N31" s="3"/>
      <c r="O31" s="3"/>
    </row>
    <row r="32" spans="1:16" ht="12.9" customHeight="1" thickBot="1" x14ac:dyDescent="0.3">
      <c r="A32" s="1">
        <v>31</v>
      </c>
      <c r="B32" s="1" t="s">
        <v>44</v>
      </c>
      <c r="C32" s="8" t="str">
        <f t="shared" si="1"/>
        <v>0_4-108</v>
      </c>
      <c r="D32" s="45"/>
      <c r="E32" s="45"/>
      <c r="F32" s="43" t="s">
        <v>77</v>
      </c>
      <c r="G32" s="48"/>
      <c r="L32" s="3"/>
      <c r="M32" s="3"/>
      <c r="N32" s="3"/>
      <c r="O32" s="3"/>
    </row>
    <row r="33" spans="1:15" ht="12.9" customHeight="1" x14ac:dyDescent="0.25">
      <c r="A33" s="1">
        <v>32</v>
      </c>
      <c r="B33" s="1" t="s">
        <v>46</v>
      </c>
      <c r="C33" s="8" t="str">
        <f t="shared" si="1"/>
        <v>0_4-109</v>
      </c>
      <c r="D33" s="45"/>
      <c r="E33" s="45"/>
      <c r="F33" s="43" t="s">
        <v>77</v>
      </c>
      <c r="G33" s="48"/>
      <c r="I33" s="56" t="s">
        <v>84</v>
      </c>
      <c r="J33" s="57"/>
      <c r="L33" s="3"/>
      <c r="M33" s="3"/>
      <c r="N33" s="3"/>
      <c r="O33" s="3"/>
    </row>
    <row r="34" spans="1:15" ht="12.9" customHeight="1" x14ac:dyDescent="0.25">
      <c r="A34" s="1">
        <v>33</v>
      </c>
      <c r="B34" s="1" t="s">
        <v>48</v>
      </c>
      <c r="C34" s="8" t="str">
        <f t="shared" si="1"/>
        <v>0_4-110</v>
      </c>
      <c r="D34" s="45"/>
      <c r="E34" s="45"/>
      <c r="F34" s="43" t="s">
        <v>77</v>
      </c>
      <c r="G34" s="48"/>
      <c r="I34" s="58"/>
      <c r="J34" s="59"/>
      <c r="L34" s="3"/>
      <c r="M34" s="3"/>
      <c r="N34" s="3"/>
      <c r="O34" s="3"/>
    </row>
    <row r="35" spans="1:15" ht="12.9" customHeight="1" x14ac:dyDescent="0.25">
      <c r="A35" s="1">
        <v>34</v>
      </c>
      <c r="B35" s="1" t="s">
        <v>50</v>
      </c>
      <c r="C35" s="8" t="str">
        <f t="shared" si="1"/>
        <v>0_4-111</v>
      </c>
      <c r="D35" s="45"/>
      <c r="E35" s="45"/>
      <c r="F35" s="43" t="s">
        <v>77</v>
      </c>
      <c r="G35" s="48"/>
      <c r="I35" s="58"/>
      <c r="J35" s="59"/>
    </row>
    <row r="36" spans="1:15" ht="12.9" customHeight="1" x14ac:dyDescent="0.2">
      <c r="A36" s="1">
        <v>35</v>
      </c>
      <c r="B36" s="1" t="s">
        <v>51</v>
      </c>
      <c r="C36" s="8" t="str">
        <f>_xlfn.CONCAT($I$2,"_", $H$2, "-"&amp;((ROW()-14+90)))</f>
        <v>0_4-112</v>
      </c>
      <c r="D36" s="53" t="s">
        <v>83</v>
      </c>
      <c r="E36" s="45"/>
      <c r="F36" s="43" t="s">
        <v>77</v>
      </c>
      <c r="G36" s="48"/>
      <c r="I36" s="58"/>
      <c r="J36" s="59"/>
    </row>
    <row r="37" spans="1:15" ht="12.9" customHeight="1" x14ac:dyDescent="0.25">
      <c r="A37" s="1">
        <v>36</v>
      </c>
      <c r="B37" s="1" t="s">
        <v>53</v>
      </c>
      <c r="C37" s="8" t="str">
        <f t="shared" ref="C37:C44" si="2">_xlfn.CONCAT($I$2,"_", $H$2, "-"&amp;((ROW()-14+90)))</f>
        <v>0_4-113</v>
      </c>
      <c r="D37" s="45"/>
      <c r="E37" s="45"/>
      <c r="F37" s="43" t="s">
        <v>77</v>
      </c>
      <c r="G37" s="48"/>
      <c r="I37" s="58"/>
      <c r="J37" s="59"/>
    </row>
    <row r="38" spans="1:15" ht="12.9" customHeight="1" x14ac:dyDescent="0.25">
      <c r="A38" s="1">
        <v>37</v>
      </c>
      <c r="B38" s="1" t="s">
        <v>55</v>
      </c>
      <c r="C38" s="8" t="str">
        <f t="shared" si="2"/>
        <v>0_4-114</v>
      </c>
      <c r="D38" s="45"/>
      <c r="E38" s="45"/>
      <c r="F38" s="43" t="s">
        <v>77</v>
      </c>
      <c r="G38" s="48"/>
      <c r="I38" s="58"/>
      <c r="J38" s="59"/>
    </row>
    <row r="39" spans="1:15" ht="12.9" customHeight="1" x14ac:dyDescent="0.25">
      <c r="A39" s="1">
        <v>38</v>
      </c>
      <c r="B39" s="1" t="s">
        <v>56</v>
      </c>
      <c r="C39" s="8" t="str">
        <f t="shared" si="2"/>
        <v>0_4-115</v>
      </c>
      <c r="D39" s="45"/>
      <c r="E39" s="45"/>
      <c r="F39" s="43" t="s">
        <v>77</v>
      </c>
      <c r="G39" s="48"/>
      <c r="I39" s="58"/>
      <c r="J39" s="59"/>
    </row>
    <row r="40" spans="1:15" ht="12.9" customHeight="1" x14ac:dyDescent="0.25">
      <c r="A40" s="1">
        <v>39</v>
      </c>
      <c r="B40" s="1" t="s">
        <v>58</v>
      </c>
      <c r="C40" s="8" t="str">
        <f t="shared" si="2"/>
        <v>0_4-116</v>
      </c>
      <c r="D40" s="45"/>
      <c r="E40" s="45"/>
      <c r="F40" s="43" t="s">
        <v>77</v>
      </c>
      <c r="G40" s="48"/>
      <c r="I40" s="58"/>
      <c r="J40" s="59"/>
    </row>
    <row r="41" spans="1:15" ht="12.9" customHeight="1" x14ac:dyDescent="0.25">
      <c r="A41" s="1">
        <v>40</v>
      </c>
      <c r="B41" s="1" t="s">
        <v>60</v>
      </c>
      <c r="C41" s="8" t="str">
        <f t="shared" si="2"/>
        <v>0_4-117</v>
      </c>
      <c r="D41" s="45"/>
      <c r="E41" s="45"/>
      <c r="F41" s="43" t="s">
        <v>77</v>
      </c>
      <c r="G41" s="48"/>
      <c r="I41" s="58"/>
      <c r="J41" s="59"/>
    </row>
    <row r="42" spans="1:15" ht="12.9" customHeight="1" x14ac:dyDescent="0.25">
      <c r="A42" s="1">
        <v>41</v>
      </c>
      <c r="B42" s="1" t="s">
        <v>61</v>
      </c>
      <c r="C42" s="8" t="str">
        <f t="shared" si="2"/>
        <v>0_4-118</v>
      </c>
      <c r="D42" s="45"/>
      <c r="E42" s="45"/>
      <c r="F42" s="43" t="s">
        <v>77</v>
      </c>
      <c r="G42" s="48"/>
      <c r="I42" s="58"/>
      <c r="J42" s="59"/>
    </row>
    <row r="43" spans="1:15" ht="12.9" customHeight="1" thickBot="1" x14ac:dyDescent="0.3">
      <c r="A43" s="1">
        <v>42</v>
      </c>
      <c r="B43" s="1" t="s">
        <v>62</v>
      </c>
      <c r="C43" s="8" t="str">
        <f t="shared" si="2"/>
        <v>0_4-119</v>
      </c>
      <c r="D43" s="45"/>
      <c r="E43" s="45"/>
      <c r="F43" s="43" t="s">
        <v>77</v>
      </c>
      <c r="G43" s="48"/>
      <c r="I43" s="51"/>
      <c r="J43" s="52"/>
    </row>
    <row r="44" spans="1:15" ht="12.9" customHeight="1" x14ac:dyDescent="0.25">
      <c r="A44" s="1">
        <v>43</v>
      </c>
      <c r="B44" s="1" t="s">
        <v>63</v>
      </c>
      <c r="C44" s="8" t="str">
        <f t="shared" si="2"/>
        <v>0_4-120</v>
      </c>
      <c r="D44" s="45"/>
      <c r="E44" s="45"/>
      <c r="F44" s="43" t="s">
        <v>77</v>
      </c>
      <c r="G44" s="48"/>
    </row>
    <row r="45" spans="1:15" ht="12.9" customHeight="1" x14ac:dyDescent="0.25">
      <c r="A45" s="1">
        <v>44</v>
      </c>
      <c r="B45" s="1" t="s">
        <v>64</v>
      </c>
      <c r="C45" s="18" t="str">
        <f>_xlfn.CONCAT(D45&amp;I$2,"_",$H$2&amp;"-8")</f>
        <v>48-UWSIF-Glut-4-0_4-8</v>
      </c>
      <c r="D45" s="6" t="s">
        <v>79</v>
      </c>
      <c r="E45" s="7"/>
      <c r="F45" s="43" t="s">
        <v>73</v>
      </c>
      <c r="G45" s="39"/>
    </row>
    <row r="46" spans="1:15" ht="12.9" customHeight="1" x14ac:dyDescent="0.25">
      <c r="A46" s="1">
        <v>45</v>
      </c>
      <c r="B46" s="1" t="s">
        <v>65</v>
      </c>
      <c r="C46" s="18" t="str">
        <f>_xlfn.CONCAT(D46&amp;I$2,"_",$H$2&amp;"-9")</f>
        <v>48-UWSIF-Glut-4-0_4-9</v>
      </c>
      <c r="D46" s="6" t="s">
        <v>79</v>
      </c>
      <c r="E46" s="7"/>
      <c r="F46" s="43" t="s">
        <v>73</v>
      </c>
      <c r="G46" s="39"/>
    </row>
    <row r="47" spans="1:15" ht="12.9" customHeight="1" x14ac:dyDescent="0.25">
      <c r="A47" s="1">
        <v>46</v>
      </c>
      <c r="B47" s="1" t="s">
        <v>66</v>
      </c>
      <c r="C47" s="18" t="str">
        <f>_xlfn.CONCAT(D47&amp;I$2,"_",$H$2&amp;"-3")</f>
        <v>39-UWSIF-Glut-2-0_4-3</v>
      </c>
      <c r="D47" s="6" t="s">
        <v>78</v>
      </c>
      <c r="E47" s="7"/>
      <c r="F47" s="43" t="s">
        <v>73</v>
      </c>
      <c r="G47" s="39"/>
    </row>
    <row r="48" spans="1:15" ht="12.9" customHeight="1" x14ac:dyDescent="0.25">
      <c r="A48" s="1">
        <v>47</v>
      </c>
      <c r="B48" s="1" t="s">
        <v>67</v>
      </c>
      <c r="C48" s="18" t="str">
        <f>_xlfn.CONCAT(D48&amp;I$2,"_",$H$2&amp;"-4")</f>
        <v>39-UWSIF-Glut-2-0_4-4</v>
      </c>
      <c r="D48" s="6" t="s">
        <v>78</v>
      </c>
      <c r="E48" s="7"/>
      <c r="F48" s="43" t="s">
        <v>73</v>
      </c>
      <c r="G48" s="39"/>
    </row>
    <row r="49" spans="1:7" ht="12.9" customHeight="1" x14ac:dyDescent="0.25">
      <c r="A49" s="1">
        <v>48</v>
      </c>
      <c r="B49" s="1" t="s">
        <v>68</v>
      </c>
      <c r="C49" s="18" t="str">
        <f>_xlfn.CONCAT(D49&amp;I$2,"_",$H$2&amp;"-5")</f>
        <v>47-UWSIF-Alfalfa2-0_4-5</v>
      </c>
      <c r="D49" s="6" t="s">
        <v>18</v>
      </c>
      <c r="E49" s="7"/>
      <c r="F49" s="43" t="s">
        <v>76</v>
      </c>
      <c r="G49" s="39"/>
    </row>
    <row r="50" spans="1:7" ht="12.9" customHeight="1" x14ac:dyDescent="0.25">
      <c r="A50" s="1">
        <v>49</v>
      </c>
      <c r="B50" s="1" t="s">
        <v>69</v>
      </c>
      <c r="C50" s="18" t="str">
        <f>_xlfn.CONCAT(D50&amp;I$2,"_",$H$2&amp;"-6")</f>
        <v>47-UWSIF-Alfalfa2-0_4-6</v>
      </c>
      <c r="D50" s="6" t="s">
        <v>18</v>
      </c>
      <c r="E50" s="7"/>
      <c r="F50" s="43" t="s">
        <v>76</v>
      </c>
      <c r="G50" s="39"/>
    </row>
  </sheetData>
  <mergeCells count="2">
    <mergeCell ref="K23:P23"/>
    <mergeCell ref="I33:J42"/>
  </mergeCells>
  <dataValidations count="2">
    <dataValidation type="list" allowBlank="1" showInputMessage="1" showErrorMessage="1" sqref="F2:F50" xr:uid="{E01AD1E2-FCC7-4FB6-8FDB-B386932B8F94}">
      <formula1>$J$21:$J$26</formula1>
    </dataValidation>
    <dataValidation type="list" allowBlank="1" showInputMessage="1" showErrorMessage="1" sqref="D28:D29 D2:D12 D45:D50" xr:uid="{3CABE857-DBF9-4F48-9BD0-A4E38D50C849}">
      <formula1>$I$21:$I$30</formula1>
    </dataValidation>
  </dataValidations>
  <printOptions horizontalCentered="1" verticalCentered="1"/>
  <pageMargins left="0.75" right="0.75" top="1" bottom="1" header="0.5" footer="0.5"/>
  <pageSetup scale="96" orientation="portrait" r:id="rId1"/>
  <headerFooter alignWithMargins="0"/>
  <ignoredErrors>
    <ignoredError sqref="C10:C12 C45:C50 C28:C29 C16:C27 C30:C35"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8773E-76B2-4DA5-89C6-BC5B96C8D76E}">
  <sheetPr>
    <pageSetUpPr fitToPage="1"/>
  </sheetPr>
  <dimension ref="A1:P50"/>
  <sheetViews>
    <sheetView zoomScaleNormal="100" workbookViewId="0">
      <selection activeCell="F10" sqref="F1:F1048576"/>
    </sheetView>
  </sheetViews>
  <sheetFormatPr defaultColWidth="9.109375" defaultRowHeight="12.9" customHeight="1" x14ac:dyDescent="0.25"/>
  <cols>
    <col min="1" max="1" width="4.44140625" style="2" customWidth="1"/>
    <col min="2" max="2" width="6.6640625" style="2" customWidth="1"/>
    <col min="3" max="3" width="22" style="15" customWidth="1"/>
    <col min="4" max="4" width="19.5546875" style="2" bestFit="1" customWidth="1"/>
    <col min="5" max="5" width="16.109375" style="2" customWidth="1"/>
    <col min="6" max="6" width="23.6640625" style="2" hidden="1" customWidth="1"/>
    <col min="7" max="7" width="17.33203125" style="2" customWidth="1"/>
    <col min="8" max="8" width="7.44140625" style="2" bestFit="1" customWidth="1"/>
    <col min="9" max="9" width="21.44140625" style="2" customWidth="1"/>
    <col min="10" max="10" width="24.109375" style="2" bestFit="1" customWidth="1"/>
    <col min="11" max="11" width="26.33203125" style="2" customWidth="1"/>
    <col min="12" max="12" width="25.109375" style="2" customWidth="1"/>
    <col min="13" max="16384" width="9.109375" style="2"/>
  </cols>
  <sheetData>
    <row r="1" spans="1:10" ht="12.9" customHeight="1" x14ac:dyDescent="0.25">
      <c r="A1" s="9" t="s">
        <v>0</v>
      </c>
      <c r="B1" s="10" t="s">
        <v>1</v>
      </c>
      <c r="C1" s="11" t="s">
        <v>2</v>
      </c>
      <c r="D1" s="12" t="s">
        <v>3</v>
      </c>
      <c r="E1" s="10" t="s">
        <v>4</v>
      </c>
      <c r="F1" s="12" t="s">
        <v>71</v>
      </c>
      <c r="G1" s="40" t="s">
        <v>80</v>
      </c>
      <c r="H1" s="10" t="s">
        <v>5</v>
      </c>
      <c r="I1" s="10" t="s">
        <v>7</v>
      </c>
      <c r="J1" s="10" t="s">
        <v>6</v>
      </c>
    </row>
    <row r="2" spans="1:10" ht="12.9" customHeight="1" x14ac:dyDescent="0.25">
      <c r="A2" s="1">
        <v>1</v>
      </c>
      <c r="B2" s="1" t="s">
        <v>8</v>
      </c>
      <c r="C2" s="18" t="str">
        <f>_xlfn.CONCAT(D2&amp;I$2,"_",$H$2&amp;"-1")</f>
        <v>48-UWSIF-Glut-4-0_5-1</v>
      </c>
      <c r="D2" s="6" t="s">
        <v>79</v>
      </c>
      <c r="E2" s="7"/>
      <c r="F2" s="6" t="s">
        <v>72</v>
      </c>
      <c r="G2" s="44"/>
      <c r="H2" s="13">
        <v>5</v>
      </c>
      <c r="I2" s="41">
        <f>'Tray 1'!I2</f>
        <v>0</v>
      </c>
      <c r="J2" s="42">
        <f>'Tray 1'!J2</f>
        <v>0</v>
      </c>
    </row>
    <row r="3" spans="1:10" ht="12.9" customHeight="1" x14ac:dyDescent="0.25">
      <c r="A3" s="1">
        <v>2</v>
      </c>
      <c r="B3" s="1" t="s">
        <v>9</v>
      </c>
      <c r="C3" s="18" t="str">
        <f>_xlfn.CONCAT(D3&amp;I$2,"_",$H$2&amp;"-2")</f>
        <v>48-UWSIF-Glut-4-0_5-2</v>
      </c>
      <c r="D3" s="6" t="s">
        <v>79</v>
      </c>
      <c r="E3" s="7"/>
      <c r="F3" s="43" t="s">
        <v>75</v>
      </c>
      <c r="G3" s="39"/>
    </row>
    <row r="4" spans="1:10" ht="12.9" customHeight="1" x14ac:dyDescent="0.25">
      <c r="A4" s="1">
        <v>3</v>
      </c>
      <c r="B4" s="1" t="s">
        <v>10</v>
      </c>
      <c r="C4" s="18" t="str">
        <f>_xlfn.CONCAT(D4&amp;I$2,"_",$H$2&amp;"-3")</f>
        <v>48-UWSIF-Glut-4-0_5-3</v>
      </c>
      <c r="D4" s="6" t="s">
        <v>79</v>
      </c>
      <c r="E4" s="7"/>
      <c r="F4" s="43" t="s">
        <v>75</v>
      </c>
      <c r="G4" s="39"/>
      <c r="I4" s="16" t="s">
        <v>12</v>
      </c>
      <c r="J4" s="17"/>
    </row>
    <row r="5" spans="1:10" ht="12.9" customHeight="1" x14ac:dyDescent="0.25">
      <c r="A5" s="1">
        <v>4</v>
      </c>
      <c r="B5" s="1" t="s">
        <v>11</v>
      </c>
      <c r="C5" s="18" t="str">
        <f>_xlfn.CONCAT(D5&amp;I$2,"_",$H$2&amp;"-4")</f>
        <v>48-UWSIF-Glut-4-0_5-4</v>
      </c>
      <c r="D5" s="6" t="s">
        <v>79</v>
      </c>
      <c r="E5" s="7"/>
      <c r="F5" s="43" t="s">
        <v>75</v>
      </c>
      <c r="G5" s="39"/>
      <c r="I5" s="46" t="s">
        <v>70</v>
      </c>
      <c r="J5" s="19"/>
    </row>
    <row r="6" spans="1:10" ht="12.9" customHeight="1" x14ac:dyDescent="0.25">
      <c r="A6" s="1">
        <v>5</v>
      </c>
      <c r="B6" s="1" t="s">
        <v>13</v>
      </c>
      <c r="C6" s="18" t="str">
        <f>_xlfn.CONCAT(D6&amp;$I$2,"_",$H$2&amp;"-5")</f>
        <v>48-UWSIF-Glut-4-0_5-5</v>
      </c>
      <c r="D6" s="6" t="s">
        <v>79</v>
      </c>
      <c r="E6" s="7"/>
      <c r="F6" s="43" t="s">
        <v>75</v>
      </c>
      <c r="G6" s="39"/>
      <c r="I6" s="47" t="s">
        <v>16</v>
      </c>
      <c r="J6" s="20"/>
    </row>
    <row r="7" spans="1:10" ht="12.9" customHeight="1" x14ac:dyDescent="0.25">
      <c r="A7" s="1">
        <v>6</v>
      </c>
      <c r="B7" s="1" t="s">
        <v>14</v>
      </c>
      <c r="C7" s="18" t="str">
        <f>_xlfn.CONCAT(D7&amp;$I$2,"_",$H$2&amp;"-6")</f>
        <v>48-UWSIF-Glut-4-0_5-6</v>
      </c>
      <c r="D7" s="6" t="s">
        <v>79</v>
      </c>
      <c r="E7" s="7"/>
      <c r="F7" s="43" t="s">
        <v>75</v>
      </c>
      <c r="G7" s="39"/>
      <c r="I7" s="21" t="s">
        <v>20</v>
      </c>
      <c r="J7" s="22"/>
    </row>
    <row r="8" spans="1:10" ht="12.9" customHeight="1" x14ac:dyDescent="0.25">
      <c r="A8" s="1">
        <v>7</v>
      </c>
      <c r="B8" s="1" t="s">
        <v>15</v>
      </c>
      <c r="C8" s="18" t="str">
        <f>_xlfn.CONCAT(D8&amp;$I$2,"-",$H$2&amp;"-7")</f>
        <v>48-UWSIF-Glut-4-0-5-7</v>
      </c>
      <c r="D8" s="6" t="s">
        <v>79</v>
      </c>
      <c r="E8" s="7"/>
      <c r="F8" s="43" t="s">
        <v>75</v>
      </c>
      <c r="G8" s="39"/>
      <c r="I8" s="23" t="s">
        <v>22</v>
      </c>
      <c r="J8" s="24"/>
    </row>
    <row r="9" spans="1:10" ht="12.9" customHeight="1" x14ac:dyDescent="0.25">
      <c r="A9" s="1">
        <v>8</v>
      </c>
      <c r="B9" s="1" t="s">
        <v>17</v>
      </c>
      <c r="C9" s="18" t="str">
        <f>_xlfn.CONCAT(D9&amp;I$2,"_",$H$2&amp;"-1")</f>
        <v>39-UWSIF-Glut-2-0_5-1</v>
      </c>
      <c r="D9" s="6" t="s">
        <v>78</v>
      </c>
      <c r="E9" s="7"/>
      <c r="F9" s="43" t="s">
        <v>73</v>
      </c>
      <c r="G9" s="39"/>
      <c r="I9" s="25" t="s">
        <v>36</v>
      </c>
      <c r="J9" s="26"/>
    </row>
    <row r="10" spans="1:10" ht="12.9" customHeight="1" x14ac:dyDescent="0.25">
      <c r="A10" s="1">
        <v>9</v>
      </c>
      <c r="B10" s="1" t="s">
        <v>19</v>
      </c>
      <c r="C10" s="18" t="str">
        <f>_xlfn.CONCAT(D10&amp;I$2,"_",$H$2&amp;"-2")</f>
        <v>39-UWSIF-Glut-2-0_5-2</v>
      </c>
      <c r="D10" s="6" t="s">
        <v>78</v>
      </c>
      <c r="E10" s="7"/>
      <c r="F10" s="43" t="s">
        <v>73</v>
      </c>
      <c r="G10" s="39"/>
      <c r="I10" s="27"/>
      <c r="J10" s="28"/>
    </row>
    <row r="11" spans="1:10" ht="12.9" customHeight="1" x14ac:dyDescent="0.25">
      <c r="A11" s="1">
        <v>10</v>
      </c>
      <c r="B11" s="1" t="s">
        <v>21</v>
      </c>
      <c r="C11" s="18" t="str">
        <f>_xlfn.CONCAT(D11&amp;I$2,"_",$H$2&amp;"-1")</f>
        <v>47-UWSIF-Alfalfa2-0_5-1</v>
      </c>
      <c r="D11" s="6" t="s">
        <v>18</v>
      </c>
      <c r="E11" s="7"/>
      <c r="F11" s="43" t="s">
        <v>76</v>
      </c>
      <c r="G11" s="39"/>
      <c r="I11" s="27"/>
      <c r="J11" s="28"/>
    </row>
    <row r="12" spans="1:10" ht="12.9" customHeight="1" x14ac:dyDescent="0.25">
      <c r="A12" s="1">
        <v>11</v>
      </c>
      <c r="B12" s="1" t="s">
        <v>23</v>
      </c>
      <c r="C12" s="18" t="str">
        <f>_xlfn.CONCAT(D12&amp;I$2,"_",$H$2&amp;"-2")</f>
        <v>47-UWSIF-Alfalfa2-0_5-2</v>
      </c>
      <c r="D12" s="6" t="s">
        <v>18</v>
      </c>
      <c r="E12" s="7"/>
      <c r="F12" s="43" t="s">
        <v>76</v>
      </c>
      <c r="G12" s="39"/>
      <c r="I12" s="27"/>
      <c r="J12" s="28"/>
    </row>
    <row r="13" spans="1:10" ht="12.9" customHeight="1" x14ac:dyDescent="0.25">
      <c r="A13" s="1">
        <v>12</v>
      </c>
      <c r="B13" s="1" t="s">
        <v>24</v>
      </c>
      <c r="C13" s="8" t="str">
        <f>_xlfn.CONCAT($I$2,"_", $H$2, "-"&amp;((ROW()-12+120)))</f>
        <v>0_5-121</v>
      </c>
      <c r="D13" s="45"/>
      <c r="E13" s="45"/>
      <c r="F13" s="43" t="s">
        <v>77</v>
      </c>
      <c r="G13" s="48"/>
      <c r="I13" s="27"/>
      <c r="J13" s="28"/>
    </row>
    <row r="14" spans="1:10" ht="12.9" customHeight="1" x14ac:dyDescent="0.25">
      <c r="A14" s="1">
        <v>13</v>
      </c>
      <c r="B14" s="1" t="s">
        <v>25</v>
      </c>
      <c r="C14" s="8" t="str">
        <f>_xlfn.CONCAT($I$2,"_", $H$2, "-"&amp;((ROW()-12+120)))</f>
        <v>0_5-122</v>
      </c>
      <c r="D14" s="45"/>
      <c r="E14" s="45"/>
      <c r="F14" s="43" t="s">
        <v>77</v>
      </c>
      <c r="G14" s="48"/>
      <c r="I14" s="27"/>
      <c r="J14" s="28"/>
    </row>
    <row r="15" spans="1:10" ht="12.9" customHeight="1" x14ac:dyDescent="0.25">
      <c r="A15" s="1">
        <v>14</v>
      </c>
      <c r="B15" s="1" t="s">
        <v>26</v>
      </c>
      <c r="C15" s="8" t="str">
        <f>_xlfn.CONCAT($I$2,"_", $H$2, "-"&amp;((ROW()-12+120)))</f>
        <v>0_5-123</v>
      </c>
      <c r="D15" s="45"/>
      <c r="E15" s="45"/>
      <c r="F15" s="43" t="s">
        <v>77</v>
      </c>
      <c r="G15" s="48"/>
      <c r="I15" s="27"/>
      <c r="J15" s="28"/>
    </row>
    <row r="16" spans="1:10" ht="12.9" customHeight="1" x14ac:dyDescent="0.25">
      <c r="A16" s="1">
        <v>15</v>
      </c>
      <c r="B16" s="1" t="s">
        <v>27</v>
      </c>
      <c r="C16" s="8" t="str">
        <f t="shared" ref="C16:C27" si="0">_xlfn.CONCAT($I$2,"_", $H$2, "-"&amp;((ROW()-12+120)))</f>
        <v>0_5-124</v>
      </c>
      <c r="D16" s="45"/>
      <c r="E16" s="45"/>
      <c r="F16" s="43" t="s">
        <v>77</v>
      </c>
      <c r="G16" s="48"/>
      <c r="I16" s="29"/>
      <c r="J16" s="30"/>
    </row>
    <row r="17" spans="1:16" ht="12.9" customHeight="1" x14ac:dyDescent="0.25">
      <c r="A17" s="1">
        <v>16</v>
      </c>
      <c r="B17" s="1" t="s">
        <v>28</v>
      </c>
      <c r="C17" s="8" t="str">
        <f t="shared" si="0"/>
        <v>0_5-125</v>
      </c>
      <c r="D17" s="45"/>
      <c r="E17" s="45"/>
      <c r="F17" s="43" t="s">
        <v>77</v>
      </c>
      <c r="G17" s="48"/>
      <c r="K17" s="14"/>
    </row>
    <row r="18" spans="1:16" ht="12.9" customHeight="1" x14ac:dyDescent="0.2">
      <c r="A18" s="1">
        <v>17</v>
      </c>
      <c r="B18" s="1" t="s">
        <v>29</v>
      </c>
      <c r="C18" s="8" t="str">
        <f t="shared" si="0"/>
        <v>0_5-126</v>
      </c>
      <c r="D18" s="53" t="s">
        <v>83</v>
      </c>
      <c r="E18" s="45"/>
      <c r="F18" s="43" t="s">
        <v>77</v>
      </c>
      <c r="G18" s="48"/>
    </row>
    <row r="19" spans="1:16" ht="12.9" customHeight="1" thickBot="1" x14ac:dyDescent="0.3">
      <c r="A19" s="1">
        <v>18</v>
      </c>
      <c r="B19" s="1" t="s">
        <v>30</v>
      </c>
      <c r="C19" s="8" t="str">
        <f t="shared" si="0"/>
        <v>0_5-127</v>
      </c>
      <c r="D19" s="45"/>
      <c r="E19" s="45"/>
      <c r="F19" s="43" t="s">
        <v>77</v>
      </c>
      <c r="G19" s="48"/>
    </row>
    <row r="20" spans="1:16" ht="12.9" customHeight="1" thickBot="1" x14ac:dyDescent="0.3">
      <c r="A20" s="1">
        <v>19</v>
      </c>
      <c r="B20" s="1" t="s">
        <v>31</v>
      </c>
      <c r="C20" s="8" t="str">
        <f t="shared" si="0"/>
        <v>0_5-128</v>
      </c>
      <c r="D20" s="45"/>
      <c r="E20" s="45"/>
      <c r="F20" s="43" t="s">
        <v>77</v>
      </c>
      <c r="G20" s="48"/>
      <c r="I20" s="31" t="s">
        <v>45</v>
      </c>
      <c r="J20" s="32" t="s">
        <v>71</v>
      </c>
    </row>
    <row r="21" spans="1:16" ht="12.9" customHeight="1" x14ac:dyDescent="0.25">
      <c r="A21" s="1">
        <v>20</v>
      </c>
      <c r="B21" s="1" t="s">
        <v>32</v>
      </c>
      <c r="C21" s="8" t="str">
        <f t="shared" si="0"/>
        <v>0_5-129</v>
      </c>
      <c r="D21" s="45"/>
      <c r="E21" s="45"/>
      <c r="F21" s="43" t="s">
        <v>77</v>
      </c>
      <c r="G21" s="48"/>
      <c r="I21" s="33" t="s">
        <v>47</v>
      </c>
      <c r="J21" s="34" t="s">
        <v>72</v>
      </c>
      <c r="L21" s="3"/>
      <c r="M21" s="3"/>
      <c r="N21" s="3"/>
      <c r="O21" s="3"/>
    </row>
    <row r="22" spans="1:16" ht="12.9" customHeight="1" x14ac:dyDescent="0.25">
      <c r="A22" s="1">
        <v>21</v>
      </c>
      <c r="B22" s="1" t="s">
        <v>33</v>
      </c>
      <c r="C22" s="8" t="str">
        <f t="shared" si="0"/>
        <v>0_5-130</v>
      </c>
      <c r="D22" s="45"/>
      <c r="E22" s="45"/>
      <c r="F22" s="43" t="s">
        <v>77</v>
      </c>
      <c r="G22" s="48"/>
      <c r="I22" s="33" t="s">
        <v>49</v>
      </c>
      <c r="J22" s="35" t="s">
        <v>73</v>
      </c>
      <c r="L22" s="3"/>
      <c r="M22" s="3"/>
      <c r="N22" s="3"/>
      <c r="O22" s="3"/>
    </row>
    <row r="23" spans="1:16" ht="12.9" customHeight="1" x14ac:dyDescent="0.25">
      <c r="A23" s="1">
        <v>22</v>
      </c>
      <c r="B23" s="1" t="s">
        <v>34</v>
      </c>
      <c r="C23" s="8" t="str">
        <f t="shared" si="0"/>
        <v>0_5-131</v>
      </c>
      <c r="D23" s="45"/>
      <c r="E23" s="45"/>
      <c r="F23" s="43" t="s">
        <v>77</v>
      </c>
      <c r="G23" s="48"/>
      <c r="I23" s="33" t="s">
        <v>18</v>
      </c>
      <c r="J23" s="35" t="s">
        <v>74</v>
      </c>
      <c r="K23" s="54"/>
      <c r="L23" s="55"/>
      <c r="M23" s="55"/>
      <c r="N23" s="55"/>
      <c r="O23" s="55"/>
      <c r="P23" s="55"/>
    </row>
    <row r="24" spans="1:16" ht="12.9" customHeight="1" x14ac:dyDescent="0.25">
      <c r="A24" s="1">
        <v>23</v>
      </c>
      <c r="B24" s="1" t="s">
        <v>35</v>
      </c>
      <c r="C24" s="8" t="str">
        <f t="shared" si="0"/>
        <v>0_5-132</v>
      </c>
      <c r="D24" s="45"/>
      <c r="E24" s="45"/>
      <c r="F24" s="43" t="s">
        <v>77</v>
      </c>
      <c r="G24" s="48"/>
      <c r="I24" s="33" t="s">
        <v>52</v>
      </c>
      <c r="J24" s="35" t="s">
        <v>75</v>
      </c>
      <c r="K24" s="4"/>
      <c r="L24" s="5"/>
      <c r="M24" s="3"/>
      <c r="N24" s="3"/>
      <c r="O24" s="3"/>
    </row>
    <row r="25" spans="1:16" ht="12.9" customHeight="1" x14ac:dyDescent="0.25">
      <c r="A25" s="1">
        <v>24</v>
      </c>
      <c r="B25" s="1" t="s">
        <v>37</v>
      </c>
      <c r="C25" s="8" t="str">
        <f t="shared" si="0"/>
        <v>0_5-133</v>
      </c>
      <c r="D25" s="45"/>
      <c r="E25" s="45"/>
      <c r="F25" s="43" t="s">
        <v>77</v>
      </c>
      <c r="G25" s="48"/>
      <c r="I25" s="33" t="s">
        <v>54</v>
      </c>
      <c r="J25" s="35" t="s">
        <v>76</v>
      </c>
      <c r="L25" s="3"/>
      <c r="M25" s="3"/>
      <c r="N25" s="3"/>
      <c r="O25" s="3"/>
    </row>
    <row r="26" spans="1:16" ht="12.9" customHeight="1" thickBot="1" x14ac:dyDescent="0.3">
      <c r="A26" s="1">
        <v>25</v>
      </c>
      <c r="B26" s="1" t="s">
        <v>38</v>
      </c>
      <c r="C26" s="8" t="str">
        <f t="shared" si="0"/>
        <v>0_5-134</v>
      </c>
      <c r="D26" s="45"/>
      <c r="E26" s="45"/>
      <c r="F26" s="43" t="s">
        <v>77</v>
      </c>
      <c r="G26" s="48"/>
      <c r="I26" s="36" t="s">
        <v>81</v>
      </c>
      <c r="J26" s="37" t="s">
        <v>77</v>
      </c>
      <c r="L26" s="3"/>
      <c r="M26" s="3"/>
      <c r="N26" s="3"/>
      <c r="O26" s="3"/>
    </row>
    <row r="27" spans="1:16" ht="12.9" customHeight="1" x14ac:dyDescent="0.25">
      <c r="A27" s="1">
        <v>26</v>
      </c>
      <c r="B27" s="1" t="s">
        <v>39</v>
      </c>
      <c r="C27" s="8" t="str">
        <f t="shared" si="0"/>
        <v>0_5-135</v>
      </c>
      <c r="D27" s="45"/>
      <c r="E27" s="45"/>
      <c r="F27" s="43" t="s">
        <v>77</v>
      </c>
      <c r="G27" s="48"/>
      <c r="I27" s="36" t="s">
        <v>57</v>
      </c>
      <c r="L27" s="3"/>
      <c r="M27" s="3"/>
      <c r="N27" s="3"/>
      <c r="O27" s="3"/>
    </row>
    <row r="28" spans="1:16" ht="12.9" customHeight="1" x14ac:dyDescent="0.25">
      <c r="A28" s="1">
        <v>27</v>
      </c>
      <c r="B28" s="1" t="s">
        <v>40</v>
      </c>
      <c r="C28" s="18" t="str">
        <f>_xlfn.CONCAT(D28&amp;I$2,"_",$H$2&amp;"-3")</f>
        <v>47-UWSIF-Alfalfa2-0_5-3</v>
      </c>
      <c r="D28" s="6" t="s">
        <v>18</v>
      </c>
      <c r="E28" s="7"/>
      <c r="F28" s="43" t="s">
        <v>76</v>
      </c>
      <c r="G28" s="39"/>
      <c r="I28" s="36" t="s">
        <v>59</v>
      </c>
      <c r="L28" s="3"/>
      <c r="M28" s="3"/>
      <c r="N28" s="3"/>
      <c r="O28" s="3"/>
    </row>
    <row r="29" spans="1:16" ht="12.9" customHeight="1" x14ac:dyDescent="0.25">
      <c r="A29" s="1">
        <v>28</v>
      </c>
      <c r="B29" s="1" t="s">
        <v>41</v>
      </c>
      <c r="C29" s="18" t="str">
        <f>_xlfn.CONCAT(D29&amp;I$2,"_",$H$2&amp;"-4")</f>
        <v>47-UWSIF-Alfalfa2-0_5-4</v>
      </c>
      <c r="D29" s="6" t="s">
        <v>18</v>
      </c>
      <c r="E29" s="7"/>
      <c r="F29" s="43" t="s">
        <v>76</v>
      </c>
      <c r="G29" s="39"/>
      <c r="I29" s="33" t="s">
        <v>78</v>
      </c>
      <c r="L29" s="3"/>
      <c r="M29" s="3"/>
      <c r="N29" s="3"/>
      <c r="O29" s="3"/>
    </row>
    <row r="30" spans="1:16" ht="12.9" customHeight="1" thickBot="1" x14ac:dyDescent="0.3">
      <c r="A30" s="1">
        <v>29</v>
      </c>
      <c r="B30" s="1" t="s">
        <v>42</v>
      </c>
      <c r="C30" s="8" t="str">
        <f t="shared" ref="C30:C35" si="1">_xlfn.CONCAT($I$2,"_", $H$2, "-"&amp;((ROW()-14+120)))</f>
        <v>0_5-136</v>
      </c>
      <c r="D30" s="45"/>
      <c r="E30" s="45"/>
      <c r="F30" s="43" t="s">
        <v>77</v>
      </c>
      <c r="G30" s="48"/>
      <c r="I30" s="38" t="s">
        <v>79</v>
      </c>
      <c r="L30" s="3"/>
      <c r="M30" s="3"/>
      <c r="N30" s="3"/>
      <c r="O30" s="3"/>
    </row>
    <row r="31" spans="1:16" ht="12.9" customHeight="1" x14ac:dyDescent="0.25">
      <c r="A31" s="1">
        <v>30</v>
      </c>
      <c r="B31" s="1" t="s">
        <v>43</v>
      </c>
      <c r="C31" s="8" t="str">
        <f t="shared" si="1"/>
        <v>0_5-137</v>
      </c>
      <c r="D31" s="45"/>
      <c r="E31" s="45"/>
      <c r="F31" s="43" t="s">
        <v>77</v>
      </c>
      <c r="G31" s="48"/>
      <c r="L31" s="3"/>
      <c r="M31" s="3"/>
      <c r="N31" s="3"/>
      <c r="O31" s="3"/>
    </row>
    <row r="32" spans="1:16" ht="12.9" customHeight="1" thickBot="1" x14ac:dyDescent="0.3">
      <c r="A32" s="1">
        <v>31</v>
      </c>
      <c r="B32" s="1" t="s">
        <v>44</v>
      </c>
      <c r="C32" s="8" t="str">
        <f t="shared" si="1"/>
        <v>0_5-138</v>
      </c>
      <c r="D32" s="45"/>
      <c r="E32" s="45"/>
      <c r="F32" s="43" t="s">
        <v>77</v>
      </c>
      <c r="G32" s="48"/>
      <c r="L32" s="3"/>
      <c r="M32" s="3"/>
      <c r="N32" s="3"/>
      <c r="O32" s="3"/>
    </row>
    <row r="33" spans="1:15" ht="12.9" customHeight="1" x14ac:dyDescent="0.25">
      <c r="A33" s="1">
        <v>32</v>
      </c>
      <c r="B33" s="1" t="s">
        <v>46</v>
      </c>
      <c r="C33" s="8" t="str">
        <f t="shared" si="1"/>
        <v>0_5-139</v>
      </c>
      <c r="D33" s="45"/>
      <c r="E33" s="45"/>
      <c r="F33" s="43" t="s">
        <v>77</v>
      </c>
      <c r="G33" s="48"/>
      <c r="I33" s="56" t="s">
        <v>84</v>
      </c>
      <c r="J33" s="57"/>
      <c r="L33" s="3"/>
      <c r="M33" s="3"/>
      <c r="N33" s="3"/>
      <c r="O33" s="3"/>
    </row>
    <row r="34" spans="1:15" ht="12.9" customHeight="1" x14ac:dyDescent="0.25">
      <c r="A34" s="1">
        <v>33</v>
      </c>
      <c r="B34" s="1" t="s">
        <v>48</v>
      </c>
      <c r="C34" s="8" t="str">
        <f t="shared" si="1"/>
        <v>0_5-140</v>
      </c>
      <c r="D34" s="45"/>
      <c r="E34" s="45"/>
      <c r="F34" s="43" t="s">
        <v>77</v>
      </c>
      <c r="G34" s="48"/>
      <c r="I34" s="58"/>
      <c r="J34" s="59"/>
      <c r="L34" s="3"/>
      <c r="M34" s="3"/>
      <c r="N34" s="3"/>
      <c r="O34" s="3"/>
    </row>
    <row r="35" spans="1:15" ht="12.9" customHeight="1" x14ac:dyDescent="0.25">
      <c r="A35" s="1">
        <v>34</v>
      </c>
      <c r="B35" s="1" t="s">
        <v>50</v>
      </c>
      <c r="C35" s="8" t="str">
        <f t="shared" si="1"/>
        <v>0_5-141</v>
      </c>
      <c r="D35" s="45"/>
      <c r="E35" s="45"/>
      <c r="F35" s="43" t="s">
        <v>77</v>
      </c>
      <c r="G35" s="48"/>
      <c r="I35" s="58"/>
      <c r="J35" s="59"/>
    </row>
    <row r="36" spans="1:15" ht="12.9" customHeight="1" x14ac:dyDescent="0.2">
      <c r="A36" s="1">
        <v>35</v>
      </c>
      <c r="B36" s="1" t="s">
        <v>51</v>
      </c>
      <c r="C36" s="8" t="str">
        <f>_xlfn.CONCAT($I$2,"_", $H$2, "-"&amp;((ROW()-14+120)))</f>
        <v>0_5-142</v>
      </c>
      <c r="D36" s="53" t="s">
        <v>83</v>
      </c>
      <c r="E36" s="45"/>
      <c r="F36" s="43" t="s">
        <v>77</v>
      </c>
      <c r="G36" s="48"/>
      <c r="I36" s="58"/>
      <c r="J36" s="59"/>
    </row>
    <row r="37" spans="1:15" ht="12.9" customHeight="1" x14ac:dyDescent="0.25">
      <c r="A37" s="1">
        <v>36</v>
      </c>
      <c r="B37" s="1" t="s">
        <v>53</v>
      </c>
      <c r="C37" s="8" t="str">
        <f t="shared" ref="C37:C44" si="2">_xlfn.CONCAT($I$2,"_", $H$2, "-"&amp;((ROW()-14+120)))</f>
        <v>0_5-143</v>
      </c>
      <c r="D37" s="45"/>
      <c r="E37" s="45"/>
      <c r="F37" s="43" t="s">
        <v>77</v>
      </c>
      <c r="G37" s="48"/>
      <c r="I37" s="58"/>
      <c r="J37" s="59"/>
    </row>
    <row r="38" spans="1:15" ht="12.9" customHeight="1" x14ac:dyDescent="0.25">
      <c r="A38" s="1">
        <v>37</v>
      </c>
      <c r="B38" s="1" t="s">
        <v>55</v>
      </c>
      <c r="C38" s="8" t="str">
        <f t="shared" si="2"/>
        <v>0_5-144</v>
      </c>
      <c r="D38" s="45"/>
      <c r="E38" s="45"/>
      <c r="F38" s="43" t="s">
        <v>77</v>
      </c>
      <c r="G38" s="48"/>
      <c r="I38" s="58"/>
      <c r="J38" s="59"/>
    </row>
    <row r="39" spans="1:15" ht="12.9" customHeight="1" x14ac:dyDescent="0.25">
      <c r="A39" s="1">
        <v>38</v>
      </c>
      <c r="B39" s="1" t="s">
        <v>56</v>
      </c>
      <c r="C39" s="8" t="str">
        <f t="shared" si="2"/>
        <v>0_5-145</v>
      </c>
      <c r="D39" s="45"/>
      <c r="E39" s="45"/>
      <c r="F39" s="43" t="s">
        <v>77</v>
      </c>
      <c r="G39" s="48"/>
      <c r="I39" s="58"/>
      <c r="J39" s="59"/>
    </row>
    <row r="40" spans="1:15" ht="12.9" customHeight="1" x14ac:dyDescent="0.25">
      <c r="A40" s="1">
        <v>39</v>
      </c>
      <c r="B40" s="1" t="s">
        <v>58</v>
      </c>
      <c r="C40" s="8" t="str">
        <f t="shared" si="2"/>
        <v>0_5-146</v>
      </c>
      <c r="D40" s="45"/>
      <c r="E40" s="45"/>
      <c r="F40" s="43" t="s">
        <v>77</v>
      </c>
      <c r="G40" s="48"/>
      <c r="I40" s="58"/>
      <c r="J40" s="59"/>
    </row>
    <row r="41" spans="1:15" ht="12.9" customHeight="1" x14ac:dyDescent="0.25">
      <c r="A41" s="1">
        <v>40</v>
      </c>
      <c r="B41" s="1" t="s">
        <v>60</v>
      </c>
      <c r="C41" s="8" t="str">
        <f t="shared" si="2"/>
        <v>0_5-147</v>
      </c>
      <c r="D41" s="45"/>
      <c r="E41" s="45"/>
      <c r="F41" s="43" t="s">
        <v>77</v>
      </c>
      <c r="G41" s="48"/>
      <c r="I41" s="58"/>
      <c r="J41" s="59"/>
    </row>
    <row r="42" spans="1:15" ht="12.9" customHeight="1" x14ac:dyDescent="0.25">
      <c r="A42" s="1">
        <v>41</v>
      </c>
      <c r="B42" s="1" t="s">
        <v>61</v>
      </c>
      <c r="C42" s="8" t="str">
        <f t="shared" si="2"/>
        <v>0_5-148</v>
      </c>
      <c r="D42" s="45"/>
      <c r="E42" s="45"/>
      <c r="F42" s="43" t="s">
        <v>77</v>
      </c>
      <c r="G42" s="48"/>
      <c r="I42" s="58"/>
      <c r="J42" s="59"/>
    </row>
    <row r="43" spans="1:15" ht="12.9" customHeight="1" thickBot="1" x14ac:dyDescent="0.3">
      <c r="A43" s="1">
        <v>42</v>
      </c>
      <c r="B43" s="1" t="s">
        <v>62</v>
      </c>
      <c r="C43" s="8" t="str">
        <f t="shared" si="2"/>
        <v>0_5-149</v>
      </c>
      <c r="D43" s="45"/>
      <c r="E43" s="45"/>
      <c r="F43" s="43" t="s">
        <v>77</v>
      </c>
      <c r="G43" s="48"/>
      <c r="I43" s="51"/>
      <c r="J43" s="52"/>
    </row>
    <row r="44" spans="1:15" ht="12.9" customHeight="1" x14ac:dyDescent="0.25">
      <c r="A44" s="1">
        <v>43</v>
      </c>
      <c r="B44" s="1" t="s">
        <v>63</v>
      </c>
      <c r="C44" s="8" t="str">
        <f t="shared" si="2"/>
        <v>0_5-150</v>
      </c>
      <c r="D44" s="45"/>
      <c r="E44" s="45"/>
      <c r="F44" s="43" t="s">
        <v>77</v>
      </c>
      <c r="G44" s="48"/>
    </row>
    <row r="45" spans="1:15" ht="12.9" customHeight="1" x14ac:dyDescent="0.25">
      <c r="A45" s="1">
        <v>44</v>
      </c>
      <c r="B45" s="1" t="s">
        <v>64</v>
      </c>
      <c r="C45" s="18" t="str">
        <f>_xlfn.CONCAT(D45&amp;I$2,"_",$H$2&amp;"-8")</f>
        <v>48-UWSIF-Glut-4-0_5-8</v>
      </c>
      <c r="D45" s="6" t="s">
        <v>79</v>
      </c>
      <c r="E45" s="7"/>
      <c r="F45" s="43" t="s">
        <v>73</v>
      </c>
      <c r="G45" s="39"/>
    </row>
    <row r="46" spans="1:15" ht="12.9" customHeight="1" x14ac:dyDescent="0.25">
      <c r="A46" s="1">
        <v>45</v>
      </c>
      <c r="B46" s="1" t="s">
        <v>65</v>
      </c>
      <c r="C46" s="18" t="str">
        <f>_xlfn.CONCAT(D46&amp;I$2,"_",$H$2&amp;"-9")</f>
        <v>48-UWSIF-Glut-4-0_5-9</v>
      </c>
      <c r="D46" s="6" t="s">
        <v>79</v>
      </c>
      <c r="E46" s="7"/>
      <c r="F46" s="43" t="s">
        <v>73</v>
      </c>
      <c r="G46" s="39"/>
    </row>
    <row r="47" spans="1:15" ht="12.9" customHeight="1" x14ac:dyDescent="0.25">
      <c r="A47" s="1">
        <v>46</v>
      </c>
      <c r="B47" s="1" t="s">
        <v>66</v>
      </c>
      <c r="C47" s="18" t="str">
        <f>_xlfn.CONCAT(D47&amp;I$2,"_",$H$2&amp;"-3")</f>
        <v>39-UWSIF-Glut-2-0_5-3</v>
      </c>
      <c r="D47" s="6" t="s">
        <v>78</v>
      </c>
      <c r="E47" s="7"/>
      <c r="F47" s="43" t="s">
        <v>73</v>
      </c>
      <c r="G47" s="39"/>
    </row>
    <row r="48" spans="1:15" ht="12.9" customHeight="1" x14ac:dyDescent="0.25">
      <c r="A48" s="1">
        <v>47</v>
      </c>
      <c r="B48" s="1" t="s">
        <v>67</v>
      </c>
      <c r="C48" s="18" t="str">
        <f>_xlfn.CONCAT(D48&amp;I$2,"_",$H$2&amp;"-4")</f>
        <v>39-UWSIF-Glut-2-0_5-4</v>
      </c>
      <c r="D48" s="6" t="s">
        <v>78</v>
      </c>
      <c r="E48" s="7"/>
      <c r="F48" s="43" t="s">
        <v>73</v>
      </c>
      <c r="G48" s="39"/>
    </row>
    <row r="49" spans="1:7" ht="12.9" customHeight="1" x14ac:dyDescent="0.25">
      <c r="A49" s="1">
        <v>48</v>
      </c>
      <c r="B49" s="1" t="s">
        <v>68</v>
      </c>
      <c r="C49" s="18" t="str">
        <f>_xlfn.CONCAT(D49&amp;I$2,"_",$H$2&amp;"-5")</f>
        <v>47-UWSIF-Alfalfa2-0_5-5</v>
      </c>
      <c r="D49" s="6" t="s">
        <v>18</v>
      </c>
      <c r="E49" s="7"/>
      <c r="F49" s="43" t="s">
        <v>76</v>
      </c>
      <c r="G49" s="39"/>
    </row>
    <row r="50" spans="1:7" ht="12.9" customHeight="1" x14ac:dyDescent="0.25">
      <c r="A50" s="1">
        <v>49</v>
      </c>
      <c r="B50" s="1" t="s">
        <v>69</v>
      </c>
      <c r="C50" s="18" t="str">
        <f>_xlfn.CONCAT(D50&amp;I$2,"_",$H$2&amp;"-6")</f>
        <v>47-UWSIF-Alfalfa2-0_5-6</v>
      </c>
      <c r="D50" s="6" t="s">
        <v>18</v>
      </c>
      <c r="E50" s="7"/>
      <c r="F50" s="43" t="s">
        <v>76</v>
      </c>
      <c r="G50" s="39"/>
    </row>
  </sheetData>
  <mergeCells count="2">
    <mergeCell ref="K23:P23"/>
    <mergeCell ref="I33:J42"/>
  </mergeCells>
  <dataValidations count="2">
    <dataValidation type="list" allowBlank="1" showInputMessage="1" showErrorMessage="1" sqref="D28:D29 D2:D12 D45:D50" xr:uid="{3F36A370-78CA-47DF-BB57-B9C4BE2DD9E8}">
      <formula1>$I$21:$I$30</formula1>
    </dataValidation>
    <dataValidation type="list" allowBlank="1" showInputMessage="1" showErrorMessage="1" sqref="F2:F50" xr:uid="{8CF0DA78-773D-4ED6-9E4F-F581173E5D3C}">
      <formula1>$J$21:$J$26</formula1>
    </dataValidation>
  </dataValidations>
  <printOptions horizontalCentered="1" verticalCentered="1"/>
  <pageMargins left="0.75" right="0.75" top="1" bottom="1" header="0.5" footer="0.5"/>
  <pageSetup scale="96" orientation="portrait" r:id="rId1"/>
  <headerFooter alignWithMargins="0"/>
  <ignoredErrors>
    <ignoredError sqref="C10:C12 C45:C50 C28:C29 C16:C27 C30:C35"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8F7ED-203B-46C6-91FB-484ED235E91B}">
  <sheetPr>
    <pageSetUpPr fitToPage="1"/>
  </sheetPr>
  <dimension ref="A1:P50"/>
  <sheetViews>
    <sheetView zoomScaleNormal="100" workbookViewId="0">
      <selection activeCell="F1" sqref="F1:F1048576"/>
    </sheetView>
  </sheetViews>
  <sheetFormatPr defaultColWidth="9.109375" defaultRowHeight="12.9" customHeight="1" x14ac:dyDescent="0.25"/>
  <cols>
    <col min="1" max="1" width="4.44140625" style="2" customWidth="1"/>
    <col min="2" max="2" width="6.6640625" style="2" customWidth="1"/>
    <col min="3" max="3" width="22" style="15" customWidth="1"/>
    <col min="4" max="4" width="19.5546875" style="2" bestFit="1" customWidth="1"/>
    <col min="5" max="5" width="16.109375" style="2" customWidth="1"/>
    <col min="6" max="6" width="23.6640625" style="2" hidden="1" customWidth="1"/>
    <col min="7" max="7" width="17.33203125" style="2" customWidth="1"/>
    <col min="8" max="8" width="7.44140625" style="2" bestFit="1" customWidth="1"/>
    <col min="9" max="9" width="21.44140625" style="2" customWidth="1"/>
    <col min="10" max="10" width="24.109375" style="2" bestFit="1" customWidth="1"/>
    <col min="11" max="11" width="26.33203125" style="2" customWidth="1"/>
    <col min="12" max="12" width="25.109375" style="2" customWidth="1"/>
    <col min="13" max="16384" width="9.109375" style="2"/>
  </cols>
  <sheetData>
    <row r="1" spans="1:10" ht="12.9" customHeight="1" x14ac:dyDescent="0.25">
      <c r="A1" s="9" t="s">
        <v>0</v>
      </c>
      <c r="B1" s="10" t="s">
        <v>1</v>
      </c>
      <c r="C1" s="11" t="s">
        <v>2</v>
      </c>
      <c r="D1" s="12" t="s">
        <v>3</v>
      </c>
      <c r="E1" s="10" t="s">
        <v>4</v>
      </c>
      <c r="F1" s="12" t="s">
        <v>71</v>
      </c>
      <c r="G1" s="40" t="s">
        <v>80</v>
      </c>
      <c r="H1" s="10" t="s">
        <v>5</v>
      </c>
      <c r="I1" s="10" t="s">
        <v>7</v>
      </c>
      <c r="J1" s="10" t="s">
        <v>6</v>
      </c>
    </row>
    <row r="2" spans="1:10" ht="12.9" customHeight="1" x14ac:dyDescent="0.25">
      <c r="A2" s="1">
        <v>1</v>
      </c>
      <c r="B2" s="1" t="s">
        <v>8</v>
      </c>
      <c r="C2" s="18" t="str">
        <f>_xlfn.CONCAT(D2&amp;I$2,"_",$H$2&amp;"-1")</f>
        <v>48-UWSIF-Glut-4-0_6-1</v>
      </c>
      <c r="D2" s="6" t="s">
        <v>79</v>
      </c>
      <c r="E2" s="7"/>
      <c r="F2" s="6" t="s">
        <v>72</v>
      </c>
      <c r="G2" s="44"/>
      <c r="H2" s="13">
        <v>6</v>
      </c>
      <c r="I2" s="41">
        <f>'Tray 1'!I2</f>
        <v>0</v>
      </c>
      <c r="J2" s="42">
        <f>'Tray 1'!J2</f>
        <v>0</v>
      </c>
    </row>
    <row r="3" spans="1:10" ht="12.9" customHeight="1" x14ac:dyDescent="0.25">
      <c r="A3" s="1">
        <v>2</v>
      </c>
      <c r="B3" s="1" t="s">
        <v>9</v>
      </c>
      <c r="C3" s="18" t="str">
        <f>_xlfn.CONCAT(D3&amp;I$2,"_",$H$2&amp;"-2")</f>
        <v>48-UWSIF-Glut-4-0_6-2</v>
      </c>
      <c r="D3" s="6" t="s">
        <v>79</v>
      </c>
      <c r="E3" s="7"/>
      <c r="F3" s="43" t="s">
        <v>75</v>
      </c>
      <c r="G3" s="39"/>
    </row>
    <row r="4" spans="1:10" ht="12.9" customHeight="1" x14ac:dyDescent="0.25">
      <c r="A4" s="1">
        <v>3</v>
      </c>
      <c r="B4" s="1" t="s">
        <v>10</v>
      </c>
      <c r="C4" s="18" t="str">
        <f>_xlfn.CONCAT(D4&amp;I$2,"_",$H$2&amp;"-3")</f>
        <v>48-UWSIF-Glut-4-0_6-3</v>
      </c>
      <c r="D4" s="6" t="s">
        <v>79</v>
      </c>
      <c r="E4" s="7"/>
      <c r="F4" s="43" t="s">
        <v>75</v>
      </c>
      <c r="G4" s="39"/>
      <c r="I4" s="16" t="s">
        <v>12</v>
      </c>
      <c r="J4" s="17"/>
    </row>
    <row r="5" spans="1:10" ht="12.9" customHeight="1" x14ac:dyDescent="0.25">
      <c r="A5" s="1">
        <v>4</v>
      </c>
      <c r="B5" s="1" t="s">
        <v>11</v>
      </c>
      <c r="C5" s="18" t="str">
        <f>_xlfn.CONCAT(D5&amp;I$2,"_",$H$2&amp;"-4")</f>
        <v>48-UWSIF-Glut-4-0_6-4</v>
      </c>
      <c r="D5" s="6" t="s">
        <v>79</v>
      </c>
      <c r="E5" s="7"/>
      <c r="F5" s="43" t="s">
        <v>75</v>
      </c>
      <c r="G5" s="39"/>
      <c r="I5" s="46" t="s">
        <v>70</v>
      </c>
      <c r="J5" s="19"/>
    </row>
    <row r="6" spans="1:10" ht="12.9" customHeight="1" x14ac:dyDescent="0.25">
      <c r="A6" s="1">
        <v>5</v>
      </c>
      <c r="B6" s="1" t="s">
        <v>13</v>
      </c>
      <c r="C6" s="18" t="str">
        <f>_xlfn.CONCAT(D6&amp;$I$2,"_",$H$2&amp;"-5")</f>
        <v>48-UWSIF-Glut-4-0_6-5</v>
      </c>
      <c r="D6" s="6" t="s">
        <v>79</v>
      </c>
      <c r="E6" s="7"/>
      <c r="F6" s="43" t="s">
        <v>75</v>
      </c>
      <c r="G6" s="39"/>
      <c r="I6" s="47" t="s">
        <v>16</v>
      </c>
      <c r="J6" s="20"/>
    </row>
    <row r="7" spans="1:10" ht="12.9" customHeight="1" x14ac:dyDescent="0.25">
      <c r="A7" s="1">
        <v>6</v>
      </c>
      <c r="B7" s="1" t="s">
        <v>14</v>
      </c>
      <c r="C7" s="18" t="str">
        <f>_xlfn.CONCAT(D7&amp;$I$2,"_",$H$2&amp;"-6")</f>
        <v>48-UWSIF-Glut-4-0_6-6</v>
      </c>
      <c r="D7" s="6" t="s">
        <v>79</v>
      </c>
      <c r="E7" s="7"/>
      <c r="F7" s="43" t="s">
        <v>75</v>
      </c>
      <c r="G7" s="39"/>
      <c r="I7" s="21" t="s">
        <v>20</v>
      </c>
      <c r="J7" s="22"/>
    </row>
    <row r="8" spans="1:10" ht="12.9" customHeight="1" x14ac:dyDescent="0.25">
      <c r="A8" s="1">
        <v>7</v>
      </c>
      <c r="B8" s="1" t="s">
        <v>15</v>
      </c>
      <c r="C8" s="18" t="str">
        <f>_xlfn.CONCAT(D8&amp;$I$2,"-",$H$2&amp;"-7")</f>
        <v>48-UWSIF-Glut-4-0-6-7</v>
      </c>
      <c r="D8" s="6" t="s">
        <v>79</v>
      </c>
      <c r="E8" s="7"/>
      <c r="F8" s="43" t="s">
        <v>75</v>
      </c>
      <c r="G8" s="39"/>
      <c r="I8" s="23" t="s">
        <v>22</v>
      </c>
      <c r="J8" s="24"/>
    </row>
    <row r="9" spans="1:10" ht="12.9" customHeight="1" x14ac:dyDescent="0.25">
      <c r="A9" s="1">
        <v>8</v>
      </c>
      <c r="B9" s="1" t="s">
        <v>17</v>
      </c>
      <c r="C9" s="18" t="str">
        <f>_xlfn.CONCAT(D9&amp;I$2,"_",$H$2&amp;"-1")</f>
        <v>39-UWSIF-Glut-2-0_6-1</v>
      </c>
      <c r="D9" s="6" t="s">
        <v>78</v>
      </c>
      <c r="E9" s="7"/>
      <c r="F9" s="43" t="s">
        <v>73</v>
      </c>
      <c r="G9" s="39"/>
      <c r="I9" s="25" t="s">
        <v>36</v>
      </c>
      <c r="J9" s="26"/>
    </row>
    <row r="10" spans="1:10" ht="12.9" customHeight="1" x14ac:dyDescent="0.25">
      <c r="A10" s="1">
        <v>9</v>
      </c>
      <c r="B10" s="1" t="s">
        <v>19</v>
      </c>
      <c r="C10" s="18" t="str">
        <f>_xlfn.CONCAT(D10&amp;I$2,"_",$H$2&amp;"-2")</f>
        <v>39-UWSIF-Glut-2-0_6-2</v>
      </c>
      <c r="D10" s="6" t="s">
        <v>78</v>
      </c>
      <c r="E10" s="7"/>
      <c r="F10" s="43" t="s">
        <v>73</v>
      </c>
      <c r="G10" s="39"/>
      <c r="I10" s="27"/>
      <c r="J10" s="28"/>
    </row>
    <row r="11" spans="1:10" ht="12.9" customHeight="1" x14ac:dyDescent="0.25">
      <c r="A11" s="1">
        <v>10</v>
      </c>
      <c r="B11" s="1" t="s">
        <v>21</v>
      </c>
      <c r="C11" s="18" t="str">
        <f>_xlfn.CONCAT(D11&amp;I$2,"_",$H$2&amp;"-1")</f>
        <v>47-UWSIF-Alfalfa2-0_6-1</v>
      </c>
      <c r="D11" s="6" t="s">
        <v>18</v>
      </c>
      <c r="E11" s="7"/>
      <c r="F11" s="43" t="s">
        <v>76</v>
      </c>
      <c r="G11" s="39"/>
      <c r="I11" s="27"/>
      <c r="J11" s="28"/>
    </row>
    <row r="12" spans="1:10" ht="12.9" customHeight="1" x14ac:dyDescent="0.25">
      <c r="A12" s="1">
        <v>11</v>
      </c>
      <c r="B12" s="1" t="s">
        <v>23</v>
      </c>
      <c r="C12" s="18" t="str">
        <f>_xlfn.CONCAT(D12&amp;I$2,"_",$H$2&amp;"-2")</f>
        <v>47-UWSIF-Alfalfa2-0_6-2</v>
      </c>
      <c r="D12" s="6" t="s">
        <v>18</v>
      </c>
      <c r="E12" s="7"/>
      <c r="F12" s="43" t="s">
        <v>76</v>
      </c>
      <c r="G12" s="39"/>
      <c r="I12" s="27"/>
      <c r="J12" s="28"/>
    </row>
    <row r="13" spans="1:10" ht="12.9" customHeight="1" x14ac:dyDescent="0.25">
      <c r="A13" s="1">
        <v>12</v>
      </c>
      <c r="B13" s="1" t="s">
        <v>24</v>
      </c>
      <c r="C13" s="8" t="str">
        <f>_xlfn.CONCAT($I$2,"_", $H$2, "-"&amp;((ROW()-12+150)))</f>
        <v>0_6-151</v>
      </c>
      <c r="D13" s="45"/>
      <c r="E13" s="45"/>
      <c r="F13" s="43" t="s">
        <v>77</v>
      </c>
      <c r="G13" s="48"/>
      <c r="I13" s="27"/>
      <c r="J13" s="28"/>
    </row>
    <row r="14" spans="1:10" ht="12.9" customHeight="1" x14ac:dyDescent="0.25">
      <c r="A14" s="1">
        <v>13</v>
      </c>
      <c r="B14" s="1" t="s">
        <v>25</v>
      </c>
      <c r="C14" s="8" t="str">
        <f>_xlfn.CONCAT($I$2,"_", $H$2, "-"&amp;((ROW()-12+150)))</f>
        <v>0_6-152</v>
      </c>
      <c r="D14" s="45"/>
      <c r="E14" s="45"/>
      <c r="F14" s="43" t="s">
        <v>77</v>
      </c>
      <c r="G14" s="48"/>
      <c r="I14" s="27"/>
      <c r="J14" s="28"/>
    </row>
    <row r="15" spans="1:10" ht="12.9" customHeight="1" x14ac:dyDescent="0.25">
      <c r="A15" s="1">
        <v>14</v>
      </c>
      <c r="B15" s="1" t="s">
        <v>26</v>
      </c>
      <c r="C15" s="8" t="str">
        <f>_xlfn.CONCAT($I$2,"_", $H$2, "-"&amp;((ROW()-12+150)))</f>
        <v>0_6-153</v>
      </c>
      <c r="D15" s="45"/>
      <c r="E15" s="45"/>
      <c r="F15" s="43" t="s">
        <v>77</v>
      </c>
      <c r="G15" s="48"/>
      <c r="I15" s="27"/>
      <c r="J15" s="28"/>
    </row>
    <row r="16" spans="1:10" ht="12.9" customHeight="1" x14ac:dyDescent="0.25">
      <c r="A16" s="1">
        <v>15</v>
      </c>
      <c r="B16" s="1" t="s">
        <v>27</v>
      </c>
      <c r="C16" s="8" t="str">
        <f t="shared" ref="C16:C27" si="0">_xlfn.CONCAT($I$2,"_", $H$2, "-"&amp;((ROW()-12+150)))</f>
        <v>0_6-154</v>
      </c>
      <c r="D16" s="45"/>
      <c r="E16" s="45"/>
      <c r="F16" s="43" t="s">
        <v>77</v>
      </c>
      <c r="G16" s="48"/>
      <c r="I16" s="29"/>
      <c r="J16" s="30"/>
    </row>
    <row r="17" spans="1:16" ht="12.9" customHeight="1" x14ac:dyDescent="0.25">
      <c r="A17" s="1">
        <v>16</v>
      </c>
      <c r="B17" s="1" t="s">
        <v>28</v>
      </c>
      <c r="C17" s="8" t="str">
        <f t="shared" si="0"/>
        <v>0_6-155</v>
      </c>
      <c r="D17" s="45"/>
      <c r="E17" s="45"/>
      <c r="F17" s="43" t="s">
        <v>77</v>
      </c>
      <c r="G17" s="48"/>
      <c r="K17" s="14"/>
    </row>
    <row r="18" spans="1:16" ht="12.9" customHeight="1" x14ac:dyDescent="0.2">
      <c r="A18" s="1">
        <v>17</v>
      </c>
      <c r="B18" s="1" t="s">
        <v>29</v>
      </c>
      <c r="C18" s="8" t="str">
        <f t="shared" si="0"/>
        <v>0_6-156</v>
      </c>
      <c r="D18" s="53" t="s">
        <v>83</v>
      </c>
      <c r="E18" s="45"/>
      <c r="F18" s="43" t="s">
        <v>77</v>
      </c>
      <c r="G18" s="48"/>
    </row>
    <row r="19" spans="1:16" ht="12.9" customHeight="1" thickBot="1" x14ac:dyDescent="0.3">
      <c r="A19" s="1">
        <v>18</v>
      </c>
      <c r="B19" s="1" t="s">
        <v>30</v>
      </c>
      <c r="C19" s="8" t="str">
        <f t="shared" si="0"/>
        <v>0_6-157</v>
      </c>
      <c r="D19" s="45"/>
      <c r="E19" s="45"/>
      <c r="F19" s="43" t="s">
        <v>77</v>
      </c>
      <c r="G19" s="48"/>
    </row>
    <row r="20" spans="1:16" ht="12.9" customHeight="1" thickBot="1" x14ac:dyDescent="0.3">
      <c r="A20" s="1">
        <v>19</v>
      </c>
      <c r="B20" s="1" t="s">
        <v>31</v>
      </c>
      <c r="C20" s="8" t="str">
        <f t="shared" si="0"/>
        <v>0_6-158</v>
      </c>
      <c r="D20" s="45"/>
      <c r="E20" s="45"/>
      <c r="F20" s="43" t="s">
        <v>77</v>
      </c>
      <c r="G20" s="48"/>
      <c r="I20" s="31" t="s">
        <v>45</v>
      </c>
      <c r="J20" s="32" t="s">
        <v>71</v>
      </c>
    </row>
    <row r="21" spans="1:16" ht="12.9" customHeight="1" x14ac:dyDescent="0.25">
      <c r="A21" s="1">
        <v>20</v>
      </c>
      <c r="B21" s="1" t="s">
        <v>32</v>
      </c>
      <c r="C21" s="8" t="str">
        <f t="shared" si="0"/>
        <v>0_6-159</v>
      </c>
      <c r="D21" s="45"/>
      <c r="E21" s="45"/>
      <c r="F21" s="43" t="s">
        <v>77</v>
      </c>
      <c r="G21" s="48"/>
      <c r="I21" s="33" t="s">
        <v>47</v>
      </c>
      <c r="J21" s="34" t="s">
        <v>72</v>
      </c>
      <c r="L21" s="3"/>
      <c r="M21" s="3"/>
      <c r="N21" s="3"/>
      <c r="O21" s="3"/>
    </row>
    <row r="22" spans="1:16" ht="12.9" customHeight="1" x14ac:dyDescent="0.25">
      <c r="A22" s="1">
        <v>21</v>
      </c>
      <c r="B22" s="1" t="s">
        <v>33</v>
      </c>
      <c r="C22" s="8" t="str">
        <f t="shared" si="0"/>
        <v>0_6-160</v>
      </c>
      <c r="D22" s="45"/>
      <c r="E22" s="45"/>
      <c r="F22" s="43" t="s">
        <v>77</v>
      </c>
      <c r="G22" s="48"/>
      <c r="I22" s="33" t="s">
        <v>49</v>
      </c>
      <c r="J22" s="35" t="s">
        <v>73</v>
      </c>
      <c r="L22" s="3"/>
      <c r="M22" s="3"/>
      <c r="N22" s="3"/>
      <c r="O22" s="3"/>
    </row>
    <row r="23" spans="1:16" ht="12.9" customHeight="1" x14ac:dyDescent="0.25">
      <c r="A23" s="1">
        <v>22</v>
      </c>
      <c r="B23" s="1" t="s">
        <v>34</v>
      </c>
      <c r="C23" s="8" t="str">
        <f t="shared" si="0"/>
        <v>0_6-161</v>
      </c>
      <c r="D23" s="45"/>
      <c r="E23" s="45"/>
      <c r="F23" s="43" t="s">
        <v>77</v>
      </c>
      <c r="G23" s="48"/>
      <c r="I23" s="33" t="s">
        <v>18</v>
      </c>
      <c r="J23" s="35" t="s">
        <v>74</v>
      </c>
      <c r="K23" s="54"/>
      <c r="L23" s="55"/>
      <c r="M23" s="55"/>
      <c r="N23" s="55"/>
      <c r="O23" s="55"/>
      <c r="P23" s="55"/>
    </row>
    <row r="24" spans="1:16" ht="12.9" customHeight="1" x14ac:dyDescent="0.25">
      <c r="A24" s="1">
        <v>23</v>
      </c>
      <c r="B24" s="1" t="s">
        <v>35</v>
      </c>
      <c r="C24" s="8" t="str">
        <f t="shared" si="0"/>
        <v>0_6-162</v>
      </c>
      <c r="D24" s="45"/>
      <c r="E24" s="45"/>
      <c r="F24" s="43" t="s">
        <v>77</v>
      </c>
      <c r="G24" s="48"/>
      <c r="I24" s="33" t="s">
        <v>52</v>
      </c>
      <c r="J24" s="35" t="s">
        <v>75</v>
      </c>
      <c r="K24" s="4"/>
      <c r="L24" s="5"/>
      <c r="M24" s="3"/>
      <c r="N24" s="3"/>
      <c r="O24" s="3"/>
    </row>
    <row r="25" spans="1:16" ht="12.9" customHeight="1" x14ac:dyDescent="0.25">
      <c r="A25" s="1">
        <v>24</v>
      </c>
      <c r="B25" s="1" t="s">
        <v>37</v>
      </c>
      <c r="C25" s="8" t="str">
        <f t="shared" si="0"/>
        <v>0_6-163</v>
      </c>
      <c r="D25" s="45"/>
      <c r="E25" s="45"/>
      <c r="F25" s="43" t="s">
        <v>77</v>
      </c>
      <c r="G25" s="48"/>
      <c r="I25" s="33" t="s">
        <v>54</v>
      </c>
      <c r="J25" s="35" t="s">
        <v>76</v>
      </c>
      <c r="L25" s="3"/>
      <c r="M25" s="3"/>
      <c r="N25" s="3"/>
      <c r="O25" s="3"/>
    </row>
    <row r="26" spans="1:16" ht="12.9" customHeight="1" thickBot="1" x14ac:dyDescent="0.3">
      <c r="A26" s="1">
        <v>25</v>
      </c>
      <c r="B26" s="1" t="s">
        <v>38</v>
      </c>
      <c r="C26" s="8" t="str">
        <f t="shared" si="0"/>
        <v>0_6-164</v>
      </c>
      <c r="D26" s="45"/>
      <c r="E26" s="45"/>
      <c r="F26" s="43" t="s">
        <v>77</v>
      </c>
      <c r="G26" s="48"/>
      <c r="I26" s="36" t="s">
        <v>81</v>
      </c>
      <c r="J26" s="37" t="s">
        <v>77</v>
      </c>
      <c r="L26" s="3"/>
      <c r="M26" s="3"/>
      <c r="N26" s="3"/>
      <c r="O26" s="3"/>
    </row>
    <row r="27" spans="1:16" ht="12.9" customHeight="1" x14ac:dyDescent="0.25">
      <c r="A27" s="1">
        <v>26</v>
      </c>
      <c r="B27" s="1" t="s">
        <v>39</v>
      </c>
      <c r="C27" s="8" t="str">
        <f t="shared" si="0"/>
        <v>0_6-165</v>
      </c>
      <c r="D27" s="45"/>
      <c r="E27" s="45"/>
      <c r="F27" s="43" t="s">
        <v>77</v>
      </c>
      <c r="G27" s="48"/>
      <c r="I27" s="36" t="s">
        <v>57</v>
      </c>
      <c r="L27" s="3"/>
      <c r="M27" s="3"/>
      <c r="N27" s="3"/>
      <c r="O27" s="3"/>
    </row>
    <row r="28" spans="1:16" ht="12.9" customHeight="1" x14ac:dyDescent="0.25">
      <c r="A28" s="1">
        <v>27</v>
      </c>
      <c r="B28" s="1" t="s">
        <v>40</v>
      </c>
      <c r="C28" s="18" t="str">
        <f>_xlfn.CONCAT(D28&amp;I$2,"_",$H$2&amp;"-3")</f>
        <v>47-UWSIF-Alfalfa2-0_6-3</v>
      </c>
      <c r="D28" s="6" t="s">
        <v>18</v>
      </c>
      <c r="E28" s="7"/>
      <c r="F28" s="43" t="s">
        <v>76</v>
      </c>
      <c r="G28" s="39"/>
      <c r="I28" s="36" t="s">
        <v>59</v>
      </c>
      <c r="L28" s="3"/>
      <c r="M28" s="3"/>
      <c r="N28" s="3"/>
      <c r="O28" s="3"/>
    </row>
    <row r="29" spans="1:16" ht="12.9" customHeight="1" x14ac:dyDescent="0.25">
      <c r="A29" s="1">
        <v>28</v>
      </c>
      <c r="B29" s="1" t="s">
        <v>41</v>
      </c>
      <c r="C29" s="18" t="str">
        <f>_xlfn.CONCAT(D29&amp;I$2,"_",$H$2&amp;"-4")</f>
        <v>47-UWSIF-Alfalfa2-0_6-4</v>
      </c>
      <c r="D29" s="6" t="s">
        <v>18</v>
      </c>
      <c r="E29" s="7"/>
      <c r="F29" s="43" t="s">
        <v>76</v>
      </c>
      <c r="G29" s="39"/>
      <c r="I29" s="33" t="s">
        <v>78</v>
      </c>
      <c r="L29" s="3"/>
      <c r="M29" s="3"/>
      <c r="N29" s="3"/>
      <c r="O29" s="3"/>
    </row>
    <row r="30" spans="1:16" ht="12.9" customHeight="1" thickBot="1" x14ac:dyDescent="0.3">
      <c r="A30" s="1">
        <v>29</v>
      </c>
      <c r="B30" s="1" t="s">
        <v>42</v>
      </c>
      <c r="C30" s="8" t="str">
        <f t="shared" ref="C30:C35" si="1">_xlfn.CONCAT($I$2,"_", $H$2, "-"&amp;((ROW()-14+150)))</f>
        <v>0_6-166</v>
      </c>
      <c r="D30" s="45"/>
      <c r="E30" s="45"/>
      <c r="F30" s="43" t="s">
        <v>77</v>
      </c>
      <c r="G30" s="48"/>
      <c r="I30" s="38" t="s">
        <v>79</v>
      </c>
      <c r="L30" s="3"/>
      <c r="M30" s="3"/>
      <c r="N30" s="3"/>
      <c r="O30" s="3"/>
    </row>
    <row r="31" spans="1:16" ht="12.9" customHeight="1" x14ac:dyDescent="0.25">
      <c r="A31" s="1">
        <v>30</v>
      </c>
      <c r="B31" s="1" t="s">
        <v>43</v>
      </c>
      <c r="C31" s="8" t="str">
        <f t="shared" si="1"/>
        <v>0_6-167</v>
      </c>
      <c r="D31" s="45"/>
      <c r="E31" s="45"/>
      <c r="F31" s="43" t="s">
        <v>77</v>
      </c>
      <c r="G31" s="48"/>
      <c r="L31" s="3"/>
      <c r="M31" s="3"/>
      <c r="N31" s="3"/>
      <c r="O31" s="3"/>
    </row>
    <row r="32" spans="1:16" ht="12.9" customHeight="1" thickBot="1" x14ac:dyDescent="0.3">
      <c r="A32" s="1">
        <v>31</v>
      </c>
      <c r="B32" s="1" t="s">
        <v>44</v>
      </c>
      <c r="C32" s="8" t="str">
        <f t="shared" si="1"/>
        <v>0_6-168</v>
      </c>
      <c r="D32" s="45"/>
      <c r="E32" s="45"/>
      <c r="F32" s="43" t="s">
        <v>77</v>
      </c>
      <c r="G32" s="48"/>
      <c r="L32" s="3"/>
      <c r="M32" s="3"/>
      <c r="N32" s="3"/>
      <c r="O32" s="3"/>
    </row>
    <row r="33" spans="1:15" ht="12.9" customHeight="1" x14ac:dyDescent="0.25">
      <c r="A33" s="1">
        <v>32</v>
      </c>
      <c r="B33" s="1" t="s">
        <v>46</v>
      </c>
      <c r="C33" s="8" t="str">
        <f t="shared" si="1"/>
        <v>0_6-169</v>
      </c>
      <c r="D33" s="45"/>
      <c r="E33" s="45"/>
      <c r="F33" s="43" t="s">
        <v>77</v>
      </c>
      <c r="G33" s="48"/>
      <c r="I33" s="56" t="s">
        <v>84</v>
      </c>
      <c r="J33" s="57"/>
      <c r="L33" s="3"/>
      <c r="M33" s="3"/>
      <c r="N33" s="3"/>
      <c r="O33" s="3"/>
    </row>
    <row r="34" spans="1:15" ht="12.9" customHeight="1" x14ac:dyDescent="0.25">
      <c r="A34" s="1">
        <v>33</v>
      </c>
      <c r="B34" s="1" t="s">
        <v>48</v>
      </c>
      <c r="C34" s="8" t="str">
        <f t="shared" si="1"/>
        <v>0_6-170</v>
      </c>
      <c r="D34" s="45"/>
      <c r="E34" s="45"/>
      <c r="F34" s="43" t="s">
        <v>77</v>
      </c>
      <c r="G34" s="48"/>
      <c r="I34" s="58"/>
      <c r="J34" s="59"/>
      <c r="L34" s="3"/>
      <c r="M34" s="3"/>
      <c r="N34" s="3"/>
      <c r="O34" s="3"/>
    </row>
    <row r="35" spans="1:15" ht="12.9" customHeight="1" x14ac:dyDescent="0.25">
      <c r="A35" s="1">
        <v>34</v>
      </c>
      <c r="B35" s="1" t="s">
        <v>50</v>
      </c>
      <c r="C35" s="8" t="str">
        <f t="shared" si="1"/>
        <v>0_6-171</v>
      </c>
      <c r="D35" s="45"/>
      <c r="E35" s="45"/>
      <c r="F35" s="43" t="s">
        <v>77</v>
      </c>
      <c r="G35" s="48"/>
      <c r="I35" s="58"/>
      <c r="J35" s="59"/>
    </row>
    <row r="36" spans="1:15" ht="12.9" customHeight="1" x14ac:dyDescent="0.2">
      <c r="A36" s="1">
        <v>35</v>
      </c>
      <c r="B36" s="1" t="s">
        <v>51</v>
      </c>
      <c r="C36" s="8" t="str">
        <f>_xlfn.CONCAT($I$2,"_", $H$2, "-"&amp;((ROW()-14+150)))</f>
        <v>0_6-172</v>
      </c>
      <c r="D36" s="53" t="s">
        <v>83</v>
      </c>
      <c r="E36" s="45"/>
      <c r="F36" s="43" t="s">
        <v>77</v>
      </c>
      <c r="G36" s="48"/>
      <c r="I36" s="58"/>
      <c r="J36" s="59"/>
    </row>
    <row r="37" spans="1:15" ht="12.9" customHeight="1" x14ac:dyDescent="0.25">
      <c r="A37" s="1">
        <v>36</v>
      </c>
      <c r="B37" s="1" t="s">
        <v>53</v>
      </c>
      <c r="C37" s="8" t="str">
        <f t="shared" ref="C37:C44" si="2">_xlfn.CONCAT($I$2,"_", $H$2, "-"&amp;((ROW()-14+150)))</f>
        <v>0_6-173</v>
      </c>
      <c r="D37" s="45"/>
      <c r="E37" s="45"/>
      <c r="F37" s="43" t="s">
        <v>77</v>
      </c>
      <c r="G37" s="48"/>
      <c r="I37" s="58"/>
      <c r="J37" s="59"/>
    </row>
    <row r="38" spans="1:15" ht="12.9" customHeight="1" x14ac:dyDescent="0.25">
      <c r="A38" s="1">
        <v>37</v>
      </c>
      <c r="B38" s="1" t="s">
        <v>55</v>
      </c>
      <c r="C38" s="8" t="str">
        <f t="shared" si="2"/>
        <v>0_6-174</v>
      </c>
      <c r="D38" s="45"/>
      <c r="E38" s="45"/>
      <c r="F38" s="43" t="s">
        <v>77</v>
      </c>
      <c r="G38" s="48"/>
      <c r="I38" s="58"/>
      <c r="J38" s="59"/>
    </row>
    <row r="39" spans="1:15" ht="12.9" customHeight="1" x14ac:dyDescent="0.25">
      <c r="A39" s="1">
        <v>38</v>
      </c>
      <c r="B39" s="1" t="s">
        <v>56</v>
      </c>
      <c r="C39" s="8" t="str">
        <f t="shared" si="2"/>
        <v>0_6-175</v>
      </c>
      <c r="D39" s="45"/>
      <c r="E39" s="45"/>
      <c r="F39" s="43" t="s">
        <v>77</v>
      </c>
      <c r="G39" s="48"/>
      <c r="I39" s="58"/>
      <c r="J39" s="59"/>
    </row>
    <row r="40" spans="1:15" ht="12.9" customHeight="1" x14ac:dyDescent="0.25">
      <c r="A40" s="1">
        <v>39</v>
      </c>
      <c r="B40" s="1" t="s">
        <v>58</v>
      </c>
      <c r="C40" s="8" t="str">
        <f t="shared" si="2"/>
        <v>0_6-176</v>
      </c>
      <c r="D40" s="45"/>
      <c r="E40" s="45"/>
      <c r="F40" s="43" t="s">
        <v>77</v>
      </c>
      <c r="G40" s="48"/>
      <c r="I40" s="58"/>
      <c r="J40" s="59"/>
    </row>
    <row r="41" spans="1:15" ht="12.9" customHeight="1" x14ac:dyDescent="0.25">
      <c r="A41" s="1">
        <v>40</v>
      </c>
      <c r="B41" s="1" t="s">
        <v>60</v>
      </c>
      <c r="C41" s="8" t="str">
        <f t="shared" si="2"/>
        <v>0_6-177</v>
      </c>
      <c r="D41" s="45"/>
      <c r="E41" s="45"/>
      <c r="F41" s="43" t="s">
        <v>77</v>
      </c>
      <c r="G41" s="48"/>
      <c r="I41" s="58"/>
      <c r="J41" s="59"/>
    </row>
    <row r="42" spans="1:15" ht="12.9" customHeight="1" x14ac:dyDescent="0.25">
      <c r="A42" s="1">
        <v>41</v>
      </c>
      <c r="B42" s="1" t="s">
        <v>61</v>
      </c>
      <c r="C42" s="8" t="str">
        <f t="shared" si="2"/>
        <v>0_6-178</v>
      </c>
      <c r="D42" s="45"/>
      <c r="E42" s="45"/>
      <c r="F42" s="43" t="s">
        <v>77</v>
      </c>
      <c r="G42" s="48"/>
      <c r="I42" s="58"/>
      <c r="J42" s="59"/>
    </row>
    <row r="43" spans="1:15" ht="12.9" customHeight="1" thickBot="1" x14ac:dyDescent="0.3">
      <c r="A43" s="1">
        <v>42</v>
      </c>
      <c r="B43" s="1" t="s">
        <v>62</v>
      </c>
      <c r="C43" s="8" t="str">
        <f t="shared" si="2"/>
        <v>0_6-179</v>
      </c>
      <c r="D43" s="45"/>
      <c r="E43" s="45"/>
      <c r="F43" s="43" t="s">
        <v>77</v>
      </c>
      <c r="G43" s="48"/>
      <c r="I43" s="51"/>
      <c r="J43" s="52"/>
    </row>
    <row r="44" spans="1:15" ht="12.9" customHeight="1" x14ac:dyDescent="0.25">
      <c r="A44" s="1">
        <v>43</v>
      </c>
      <c r="B44" s="1" t="s">
        <v>63</v>
      </c>
      <c r="C44" s="8" t="str">
        <f t="shared" si="2"/>
        <v>0_6-180</v>
      </c>
      <c r="D44" s="45"/>
      <c r="E44" s="45"/>
      <c r="F44" s="43" t="s">
        <v>77</v>
      </c>
      <c r="G44" s="48"/>
    </row>
    <row r="45" spans="1:15" ht="12.9" customHeight="1" x14ac:dyDescent="0.25">
      <c r="A45" s="1">
        <v>44</v>
      </c>
      <c r="B45" s="1" t="s">
        <v>64</v>
      </c>
      <c r="C45" s="18" t="str">
        <f>_xlfn.CONCAT(D45&amp;I$2,"_",$H$2&amp;"-8")</f>
        <v>48-UWSIF-Glut-4-0_6-8</v>
      </c>
      <c r="D45" s="6" t="s">
        <v>79</v>
      </c>
      <c r="E45" s="7"/>
      <c r="F45" s="43" t="s">
        <v>73</v>
      </c>
      <c r="G45" s="39"/>
    </row>
    <row r="46" spans="1:15" ht="12.9" customHeight="1" x14ac:dyDescent="0.25">
      <c r="A46" s="1">
        <v>45</v>
      </c>
      <c r="B46" s="1" t="s">
        <v>65</v>
      </c>
      <c r="C46" s="18" t="str">
        <f>_xlfn.CONCAT(D46&amp;I$2,"_",$H$2&amp;"-9")</f>
        <v>48-UWSIF-Glut-4-0_6-9</v>
      </c>
      <c r="D46" s="6" t="s">
        <v>79</v>
      </c>
      <c r="E46" s="7"/>
      <c r="F46" s="43" t="s">
        <v>73</v>
      </c>
      <c r="G46" s="39"/>
    </row>
    <row r="47" spans="1:15" ht="12.9" customHeight="1" x14ac:dyDescent="0.25">
      <c r="A47" s="1">
        <v>46</v>
      </c>
      <c r="B47" s="1" t="s">
        <v>66</v>
      </c>
      <c r="C47" s="18" t="str">
        <f>_xlfn.CONCAT(D47&amp;I$2,"_",$H$2&amp;"-3")</f>
        <v>39-UWSIF-Glut-2-0_6-3</v>
      </c>
      <c r="D47" s="6" t="s">
        <v>78</v>
      </c>
      <c r="E47" s="7"/>
      <c r="F47" s="43" t="s">
        <v>73</v>
      </c>
      <c r="G47" s="39"/>
    </row>
    <row r="48" spans="1:15" ht="12.9" customHeight="1" x14ac:dyDescent="0.25">
      <c r="A48" s="1">
        <v>47</v>
      </c>
      <c r="B48" s="1" t="s">
        <v>67</v>
      </c>
      <c r="C48" s="18" t="str">
        <f>_xlfn.CONCAT(D48&amp;I$2,"_",$H$2&amp;"-4")</f>
        <v>39-UWSIF-Glut-2-0_6-4</v>
      </c>
      <c r="D48" s="6" t="s">
        <v>78</v>
      </c>
      <c r="E48" s="7"/>
      <c r="F48" s="43" t="s">
        <v>73</v>
      </c>
      <c r="G48" s="39"/>
    </row>
    <row r="49" spans="1:7" ht="12.9" customHeight="1" x14ac:dyDescent="0.25">
      <c r="A49" s="1">
        <v>48</v>
      </c>
      <c r="B49" s="1" t="s">
        <v>68</v>
      </c>
      <c r="C49" s="18" t="str">
        <f>_xlfn.CONCAT(D49&amp;I$2,"_",$H$2&amp;"-5")</f>
        <v>47-UWSIF-Alfalfa2-0_6-5</v>
      </c>
      <c r="D49" s="6" t="s">
        <v>18</v>
      </c>
      <c r="E49" s="7"/>
      <c r="F49" s="43" t="s">
        <v>76</v>
      </c>
      <c r="G49" s="39"/>
    </row>
    <row r="50" spans="1:7" ht="12.9" customHeight="1" x14ac:dyDescent="0.25">
      <c r="A50" s="1">
        <v>49</v>
      </c>
      <c r="B50" s="1" t="s">
        <v>69</v>
      </c>
      <c r="C50" s="18" t="str">
        <f>_xlfn.CONCAT(D50&amp;I$2,"_",$H$2&amp;"-6")</f>
        <v>47-UWSIF-Alfalfa2-0_6-6</v>
      </c>
      <c r="D50" s="6" t="s">
        <v>18</v>
      </c>
      <c r="E50" s="7"/>
      <c r="F50" s="43" t="s">
        <v>76</v>
      </c>
      <c r="G50" s="39"/>
    </row>
  </sheetData>
  <mergeCells count="2">
    <mergeCell ref="K23:P23"/>
    <mergeCell ref="I33:J42"/>
  </mergeCells>
  <dataValidations count="2">
    <dataValidation type="list" allowBlank="1" showInputMessage="1" showErrorMessage="1" sqref="F2:F50" xr:uid="{EF371DE8-9634-4479-A87A-4070943D7F59}">
      <formula1>$J$21:$J$26</formula1>
    </dataValidation>
    <dataValidation type="list" allowBlank="1" showInputMessage="1" showErrorMessage="1" sqref="D28:D29 D2:D12 D45:D50" xr:uid="{41F9C060-2FAA-4DA9-85E3-D3C741ADC85E}">
      <formula1>$I$21:$I$30</formula1>
    </dataValidation>
  </dataValidations>
  <printOptions horizontalCentered="1" verticalCentered="1"/>
  <pageMargins left="0.75" right="0.75" top="1" bottom="1" header="0.5" footer="0.5"/>
  <pageSetup scale="96" orientation="portrait" r:id="rId1"/>
  <headerFooter alignWithMargins="0"/>
  <ignoredErrors>
    <ignoredError sqref="C10:C12 C45:C50 C28:C29 C16:C27 C30:C35"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7DC80-EA7E-49AA-ACD8-83ED631AF90F}">
  <sheetPr>
    <pageSetUpPr fitToPage="1"/>
  </sheetPr>
  <dimension ref="A1:P50"/>
  <sheetViews>
    <sheetView zoomScaleNormal="100" workbookViewId="0">
      <selection activeCell="F7" sqref="F1:F1048576"/>
    </sheetView>
  </sheetViews>
  <sheetFormatPr defaultColWidth="9.109375" defaultRowHeight="12.9" customHeight="1" x14ac:dyDescent="0.25"/>
  <cols>
    <col min="1" max="1" width="4.44140625" style="2" customWidth="1"/>
    <col min="2" max="2" width="6.6640625" style="2" customWidth="1"/>
    <col min="3" max="3" width="22" style="15" customWidth="1"/>
    <col min="4" max="4" width="19.5546875" style="2" bestFit="1" customWidth="1"/>
    <col min="5" max="5" width="16.109375" style="2" customWidth="1"/>
    <col min="6" max="6" width="23.6640625" style="2" hidden="1" customWidth="1"/>
    <col min="7" max="7" width="17.33203125" style="2" customWidth="1"/>
    <col min="8" max="8" width="7.44140625" style="2" bestFit="1" customWidth="1"/>
    <col min="9" max="9" width="21.44140625" style="2" customWidth="1"/>
    <col min="10" max="10" width="24.109375" style="2" bestFit="1" customWidth="1"/>
    <col min="11" max="11" width="26.33203125" style="2" customWidth="1"/>
    <col min="12" max="12" width="25.109375" style="2" customWidth="1"/>
    <col min="13" max="16384" width="9.109375" style="2"/>
  </cols>
  <sheetData>
    <row r="1" spans="1:10" ht="12.9" customHeight="1" x14ac:dyDescent="0.25">
      <c r="A1" s="9" t="s">
        <v>0</v>
      </c>
      <c r="B1" s="10" t="s">
        <v>1</v>
      </c>
      <c r="C1" s="11" t="s">
        <v>2</v>
      </c>
      <c r="D1" s="12" t="s">
        <v>3</v>
      </c>
      <c r="E1" s="10" t="s">
        <v>4</v>
      </c>
      <c r="F1" s="12" t="s">
        <v>71</v>
      </c>
      <c r="G1" s="40" t="s">
        <v>80</v>
      </c>
      <c r="H1" s="10" t="s">
        <v>5</v>
      </c>
      <c r="I1" s="10" t="s">
        <v>7</v>
      </c>
      <c r="J1" s="10" t="s">
        <v>6</v>
      </c>
    </row>
    <row r="2" spans="1:10" ht="12.9" customHeight="1" x14ac:dyDescent="0.25">
      <c r="A2" s="1">
        <v>1</v>
      </c>
      <c r="B2" s="1" t="s">
        <v>8</v>
      </c>
      <c r="C2" s="18" t="str">
        <f>_xlfn.CONCAT(D2&amp;I$2,"_",$H$2&amp;"-1")</f>
        <v>48-UWSIF-Glut-4-0_7-1</v>
      </c>
      <c r="D2" s="6" t="s">
        <v>79</v>
      </c>
      <c r="E2" s="7"/>
      <c r="F2" s="6" t="s">
        <v>72</v>
      </c>
      <c r="G2" s="44"/>
      <c r="H2" s="13">
        <v>7</v>
      </c>
      <c r="I2" s="41">
        <f>'Tray 1'!I2</f>
        <v>0</v>
      </c>
      <c r="J2" s="42">
        <f>'Tray 1'!J2</f>
        <v>0</v>
      </c>
    </row>
    <row r="3" spans="1:10" ht="12.9" customHeight="1" x14ac:dyDescent="0.25">
      <c r="A3" s="1">
        <v>2</v>
      </c>
      <c r="B3" s="1" t="s">
        <v>9</v>
      </c>
      <c r="C3" s="18" t="str">
        <f>_xlfn.CONCAT(D3&amp;I$2,"_",$H$2&amp;"-2")</f>
        <v>48-UWSIF-Glut-4-0_7-2</v>
      </c>
      <c r="D3" s="6" t="s">
        <v>79</v>
      </c>
      <c r="E3" s="7"/>
      <c r="F3" s="43" t="s">
        <v>75</v>
      </c>
      <c r="G3" s="39"/>
    </row>
    <row r="4" spans="1:10" ht="12.9" customHeight="1" x14ac:dyDescent="0.25">
      <c r="A4" s="1">
        <v>3</v>
      </c>
      <c r="B4" s="1" t="s">
        <v>10</v>
      </c>
      <c r="C4" s="18" t="str">
        <f>_xlfn.CONCAT(D4&amp;I$2,"_",$H$2&amp;"-3")</f>
        <v>48-UWSIF-Glut-4-0_7-3</v>
      </c>
      <c r="D4" s="6" t="s">
        <v>79</v>
      </c>
      <c r="E4" s="7"/>
      <c r="F4" s="43" t="s">
        <v>75</v>
      </c>
      <c r="G4" s="39"/>
      <c r="I4" s="16" t="s">
        <v>12</v>
      </c>
      <c r="J4" s="17"/>
    </row>
    <row r="5" spans="1:10" ht="12.9" customHeight="1" x14ac:dyDescent="0.25">
      <c r="A5" s="1">
        <v>4</v>
      </c>
      <c r="B5" s="1" t="s">
        <v>11</v>
      </c>
      <c r="C5" s="18" t="str">
        <f>_xlfn.CONCAT(D5&amp;I$2,"_",$H$2&amp;"-4")</f>
        <v>48-UWSIF-Glut-4-0_7-4</v>
      </c>
      <c r="D5" s="6" t="s">
        <v>79</v>
      </c>
      <c r="E5" s="7"/>
      <c r="F5" s="43" t="s">
        <v>75</v>
      </c>
      <c r="G5" s="39"/>
      <c r="I5" s="46" t="s">
        <v>70</v>
      </c>
      <c r="J5" s="19"/>
    </row>
    <row r="6" spans="1:10" ht="12.9" customHeight="1" x14ac:dyDescent="0.25">
      <c r="A6" s="1">
        <v>5</v>
      </c>
      <c r="B6" s="1" t="s">
        <v>13</v>
      </c>
      <c r="C6" s="18" t="str">
        <f>_xlfn.CONCAT(D6&amp;$I$2,"_",$H$2&amp;"-5")</f>
        <v>48-UWSIF-Glut-4-0_7-5</v>
      </c>
      <c r="D6" s="6" t="s">
        <v>79</v>
      </c>
      <c r="E6" s="7"/>
      <c r="F6" s="43" t="s">
        <v>75</v>
      </c>
      <c r="G6" s="39"/>
      <c r="I6" s="47" t="s">
        <v>16</v>
      </c>
      <c r="J6" s="20"/>
    </row>
    <row r="7" spans="1:10" ht="12.9" customHeight="1" x14ac:dyDescent="0.25">
      <c r="A7" s="1">
        <v>6</v>
      </c>
      <c r="B7" s="1" t="s">
        <v>14</v>
      </c>
      <c r="C7" s="18" t="str">
        <f>_xlfn.CONCAT(D7&amp;$I$2,"_",$H$2&amp;"-6")</f>
        <v>48-UWSIF-Glut-4-0_7-6</v>
      </c>
      <c r="D7" s="6" t="s">
        <v>79</v>
      </c>
      <c r="E7" s="7"/>
      <c r="F7" s="43" t="s">
        <v>75</v>
      </c>
      <c r="G7" s="39"/>
      <c r="I7" s="21" t="s">
        <v>20</v>
      </c>
      <c r="J7" s="22"/>
    </row>
    <row r="8" spans="1:10" ht="12.9" customHeight="1" x14ac:dyDescent="0.25">
      <c r="A8" s="1">
        <v>7</v>
      </c>
      <c r="B8" s="1" t="s">
        <v>15</v>
      </c>
      <c r="C8" s="18" t="str">
        <f>_xlfn.CONCAT(D8&amp;$I$2,"-",$H$2&amp;"-7")</f>
        <v>48-UWSIF-Glut-4-0-7-7</v>
      </c>
      <c r="D8" s="6" t="s">
        <v>79</v>
      </c>
      <c r="E8" s="7"/>
      <c r="F8" s="43" t="s">
        <v>75</v>
      </c>
      <c r="G8" s="39"/>
      <c r="I8" s="23" t="s">
        <v>22</v>
      </c>
      <c r="J8" s="24"/>
    </row>
    <row r="9" spans="1:10" ht="12.9" customHeight="1" x14ac:dyDescent="0.25">
      <c r="A9" s="1">
        <v>8</v>
      </c>
      <c r="B9" s="1" t="s">
        <v>17</v>
      </c>
      <c r="C9" s="18" t="str">
        <f>_xlfn.CONCAT(D9&amp;I$2,"_",$H$2&amp;"-1")</f>
        <v>39-UWSIF-Glut-2-0_7-1</v>
      </c>
      <c r="D9" s="6" t="s">
        <v>78</v>
      </c>
      <c r="E9" s="7"/>
      <c r="F9" s="43" t="s">
        <v>73</v>
      </c>
      <c r="G9" s="39"/>
      <c r="I9" s="25" t="s">
        <v>36</v>
      </c>
      <c r="J9" s="26"/>
    </row>
    <row r="10" spans="1:10" ht="12.9" customHeight="1" x14ac:dyDescent="0.25">
      <c r="A10" s="1">
        <v>9</v>
      </c>
      <c r="B10" s="1" t="s">
        <v>19</v>
      </c>
      <c r="C10" s="18" t="str">
        <f>_xlfn.CONCAT(D10&amp;I$2,"_",$H$2&amp;"-2")</f>
        <v>39-UWSIF-Glut-2-0_7-2</v>
      </c>
      <c r="D10" s="6" t="s">
        <v>78</v>
      </c>
      <c r="E10" s="7"/>
      <c r="F10" s="43" t="s">
        <v>73</v>
      </c>
      <c r="G10" s="39"/>
      <c r="I10" s="27"/>
      <c r="J10" s="28"/>
    </row>
    <row r="11" spans="1:10" ht="12.9" customHeight="1" x14ac:dyDescent="0.25">
      <c r="A11" s="1">
        <v>10</v>
      </c>
      <c r="B11" s="1" t="s">
        <v>21</v>
      </c>
      <c r="C11" s="18" t="str">
        <f>_xlfn.CONCAT(D11&amp;I$2,"_",$H$2&amp;"-1")</f>
        <v>47-UWSIF-Alfalfa2-0_7-1</v>
      </c>
      <c r="D11" s="6" t="s">
        <v>18</v>
      </c>
      <c r="E11" s="7"/>
      <c r="F11" s="43" t="s">
        <v>76</v>
      </c>
      <c r="G11" s="39"/>
      <c r="I11" s="27"/>
      <c r="J11" s="28"/>
    </row>
    <row r="12" spans="1:10" ht="12.9" customHeight="1" x14ac:dyDescent="0.25">
      <c r="A12" s="1">
        <v>11</v>
      </c>
      <c r="B12" s="1" t="s">
        <v>23</v>
      </c>
      <c r="C12" s="18" t="str">
        <f>_xlfn.CONCAT(D12&amp;I$2,"_",$H$2&amp;"-2")</f>
        <v>47-UWSIF-Alfalfa2-0_7-2</v>
      </c>
      <c r="D12" s="6" t="s">
        <v>18</v>
      </c>
      <c r="E12" s="7"/>
      <c r="F12" s="43" t="s">
        <v>76</v>
      </c>
      <c r="G12" s="39"/>
      <c r="I12" s="27"/>
      <c r="J12" s="28"/>
    </row>
    <row r="13" spans="1:10" ht="12.9" customHeight="1" x14ac:dyDescent="0.25">
      <c r="A13" s="1">
        <v>12</v>
      </c>
      <c r="B13" s="1" t="s">
        <v>24</v>
      </c>
      <c r="C13" s="8" t="str">
        <f>_xlfn.CONCAT($I$2,"_", $H$2, "-"&amp;((ROW()-12+180)))</f>
        <v>0_7-181</v>
      </c>
      <c r="D13" s="45"/>
      <c r="E13" s="45"/>
      <c r="F13" s="43" t="s">
        <v>77</v>
      </c>
      <c r="G13" s="48"/>
      <c r="I13" s="27"/>
      <c r="J13" s="28"/>
    </row>
    <row r="14" spans="1:10" ht="12.9" customHeight="1" x14ac:dyDescent="0.25">
      <c r="A14" s="1">
        <v>13</v>
      </c>
      <c r="B14" s="1" t="s">
        <v>25</v>
      </c>
      <c r="C14" s="8" t="str">
        <f>_xlfn.CONCAT($I$2,"_", $H$2, "-"&amp;((ROW()-12+180)))</f>
        <v>0_7-182</v>
      </c>
      <c r="D14" s="45"/>
      <c r="E14" s="45"/>
      <c r="F14" s="43" t="s">
        <v>77</v>
      </c>
      <c r="G14" s="48"/>
      <c r="I14" s="27"/>
      <c r="J14" s="28"/>
    </row>
    <row r="15" spans="1:10" ht="12.9" customHeight="1" x14ac:dyDescent="0.25">
      <c r="A15" s="1">
        <v>14</v>
      </c>
      <c r="B15" s="1" t="s">
        <v>26</v>
      </c>
      <c r="C15" s="8" t="str">
        <f>_xlfn.CONCAT($I$2,"_", $H$2, "-"&amp;((ROW()-12+180)))</f>
        <v>0_7-183</v>
      </c>
      <c r="D15" s="45"/>
      <c r="E15" s="45"/>
      <c r="F15" s="43" t="s">
        <v>77</v>
      </c>
      <c r="G15" s="48"/>
      <c r="I15" s="27"/>
      <c r="J15" s="28"/>
    </row>
    <row r="16" spans="1:10" ht="12.9" customHeight="1" x14ac:dyDescent="0.25">
      <c r="A16" s="1">
        <v>15</v>
      </c>
      <c r="B16" s="1" t="s">
        <v>27</v>
      </c>
      <c r="C16" s="8" t="str">
        <f t="shared" ref="C16:C27" si="0">_xlfn.CONCAT($I$2,"_", $H$2, "-"&amp;((ROW()-12+180)))</f>
        <v>0_7-184</v>
      </c>
      <c r="D16" s="45"/>
      <c r="E16" s="45"/>
      <c r="F16" s="43" t="s">
        <v>77</v>
      </c>
      <c r="G16" s="48"/>
      <c r="I16" s="29"/>
      <c r="J16" s="30"/>
    </row>
    <row r="17" spans="1:16" ht="12.9" customHeight="1" x14ac:dyDescent="0.25">
      <c r="A17" s="1">
        <v>16</v>
      </c>
      <c r="B17" s="1" t="s">
        <v>28</v>
      </c>
      <c r="C17" s="8" t="str">
        <f t="shared" si="0"/>
        <v>0_7-185</v>
      </c>
      <c r="D17" s="45"/>
      <c r="E17" s="45"/>
      <c r="F17" s="43" t="s">
        <v>77</v>
      </c>
      <c r="G17" s="48"/>
      <c r="K17" s="14"/>
    </row>
    <row r="18" spans="1:16" ht="12.9" customHeight="1" x14ac:dyDescent="0.2">
      <c r="A18" s="1">
        <v>17</v>
      </c>
      <c r="B18" s="1" t="s">
        <v>29</v>
      </c>
      <c r="C18" s="8" t="str">
        <f t="shared" si="0"/>
        <v>0_7-186</v>
      </c>
      <c r="D18" s="53" t="s">
        <v>83</v>
      </c>
      <c r="E18" s="45"/>
      <c r="F18" s="43" t="s">
        <v>77</v>
      </c>
      <c r="G18" s="48"/>
    </row>
    <row r="19" spans="1:16" ht="12.9" customHeight="1" thickBot="1" x14ac:dyDescent="0.3">
      <c r="A19" s="1">
        <v>18</v>
      </c>
      <c r="B19" s="1" t="s">
        <v>30</v>
      </c>
      <c r="C19" s="8" t="str">
        <f t="shared" si="0"/>
        <v>0_7-187</v>
      </c>
      <c r="D19" s="45"/>
      <c r="E19" s="45"/>
      <c r="F19" s="43" t="s">
        <v>77</v>
      </c>
      <c r="G19" s="48"/>
    </row>
    <row r="20" spans="1:16" ht="12.9" customHeight="1" thickBot="1" x14ac:dyDescent="0.3">
      <c r="A20" s="1">
        <v>19</v>
      </c>
      <c r="B20" s="1" t="s">
        <v>31</v>
      </c>
      <c r="C20" s="8" t="str">
        <f t="shared" si="0"/>
        <v>0_7-188</v>
      </c>
      <c r="D20" s="45"/>
      <c r="E20" s="45"/>
      <c r="F20" s="43" t="s">
        <v>77</v>
      </c>
      <c r="G20" s="48"/>
      <c r="I20" s="31" t="s">
        <v>45</v>
      </c>
      <c r="J20" s="32" t="s">
        <v>71</v>
      </c>
    </row>
    <row r="21" spans="1:16" ht="12.9" customHeight="1" x14ac:dyDescent="0.25">
      <c r="A21" s="1">
        <v>20</v>
      </c>
      <c r="B21" s="1" t="s">
        <v>32</v>
      </c>
      <c r="C21" s="8" t="str">
        <f t="shared" si="0"/>
        <v>0_7-189</v>
      </c>
      <c r="D21" s="45"/>
      <c r="E21" s="45"/>
      <c r="F21" s="43" t="s">
        <v>77</v>
      </c>
      <c r="G21" s="48"/>
      <c r="I21" s="33" t="s">
        <v>47</v>
      </c>
      <c r="J21" s="34" t="s">
        <v>72</v>
      </c>
      <c r="L21" s="3"/>
      <c r="M21" s="3"/>
      <c r="N21" s="3"/>
      <c r="O21" s="3"/>
    </row>
    <row r="22" spans="1:16" ht="12.9" customHeight="1" x14ac:dyDescent="0.25">
      <c r="A22" s="1">
        <v>21</v>
      </c>
      <c r="B22" s="1" t="s">
        <v>33</v>
      </c>
      <c r="C22" s="8" t="str">
        <f t="shared" si="0"/>
        <v>0_7-190</v>
      </c>
      <c r="D22" s="45"/>
      <c r="E22" s="45"/>
      <c r="F22" s="43" t="s">
        <v>77</v>
      </c>
      <c r="G22" s="48"/>
      <c r="I22" s="33" t="s">
        <v>49</v>
      </c>
      <c r="J22" s="35" t="s">
        <v>73</v>
      </c>
      <c r="L22" s="3"/>
      <c r="M22" s="3"/>
      <c r="N22" s="3"/>
      <c r="O22" s="3"/>
    </row>
    <row r="23" spans="1:16" ht="12.9" customHeight="1" x14ac:dyDescent="0.25">
      <c r="A23" s="1">
        <v>22</v>
      </c>
      <c r="B23" s="1" t="s">
        <v>34</v>
      </c>
      <c r="C23" s="8" t="str">
        <f t="shared" si="0"/>
        <v>0_7-191</v>
      </c>
      <c r="D23" s="45"/>
      <c r="E23" s="45"/>
      <c r="F23" s="43" t="s">
        <v>77</v>
      </c>
      <c r="G23" s="48"/>
      <c r="I23" s="33" t="s">
        <v>18</v>
      </c>
      <c r="J23" s="35" t="s">
        <v>74</v>
      </c>
      <c r="K23" s="54"/>
      <c r="L23" s="55"/>
      <c r="M23" s="55"/>
      <c r="N23" s="55"/>
      <c r="O23" s="55"/>
      <c r="P23" s="55"/>
    </row>
    <row r="24" spans="1:16" ht="12.9" customHeight="1" x14ac:dyDescent="0.25">
      <c r="A24" s="1">
        <v>23</v>
      </c>
      <c r="B24" s="1" t="s">
        <v>35</v>
      </c>
      <c r="C24" s="8" t="str">
        <f t="shared" si="0"/>
        <v>0_7-192</v>
      </c>
      <c r="D24" s="45"/>
      <c r="E24" s="45"/>
      <c r="F24" s="43" t="s">
        <v>77</v>
      </c>
      <c r="G24" s="48"/>
      <c r="I24" s="33" t="s">
        <v>52</v>
      </c>
      <c r="J24" s="35" t="s">
        <v>75</v>
      </c>
      <c r="K24" s="4"/>
      <c r="L24" s="5"/>
      <c r="M24" s="3"/>
      <c r="N24" s="3"/>
      <c r="O24" s="3"/>
    </row>
    <row r="25" spans="1:16" ht="12.9" customHeight="1" x14ac:dyDescent="0.25">
      <c r="A25" s="1">
        <v>24</v>
      </c>
      <c r="B25" s="1" t="s">
        <v>37</v>
      </c>
      <c r="C25" s="8" t="str">
        <f t="shared" si="0"/>
        <v>0_7-193</v>
      </c>
      <c r="D25" s="45"/>
      <c r="E25" s="45"/>
      <c r="F25" s="43" t="s">
        <v>77</v>
      </c>
      <c r="G25" s="48"/>
      <c r="I25" s="33" t="s">
        <v>54</v>
      </c>
      <c r="J25" s="35" t="s">
        <v>76</v>
      </c>
      <c r="L25" s="3"/>
      <c r="M25" s="3"/>
      <c r="N25" s="3"/>
      <c r="O25" s="3"/>
    </row>
    <row r="26" spans="1:16" ht="12.9" customHeight="1" thickBot="1" x14ac:dyDescent="0.3">
      <c r="A26" s="1">
        <v>25</v>
      </c>
      <c r="B26" s="1" t="s">
        <v>38</v>
      </c>
      <c r="C26" s="8" t="str">
        <f t="shared" si="0"/>
        <v>0_7-194</v>
      </c>
      <c r="D26" s="45"/>
      <c r="E26" s="45"/>
      <c r="F26" s="43" t="s">
        <v>77</v>
      </c>
      <c r="G26" s="48"/>
      <c r="I26" s="36" t="s">
        <v>81</v>
      </c>
      <c r="J26" s="37" t="s">
        <v>77</v>
      </c>
      <c r="L26" s="3"/>
      <c r="M26" s="3"/>
      <c r="N26" s="3"/>
      <c r="O26" s="3"/>
    </row>
    <row r="27" spans="1:16" ht="12.9" customHeight="1" x14ac:dyDescent="0.25">
      <c r="A27" s="1">
        <v>26</v>
      </c>
      <c r="B27" s="1" t="s">
        <v>39</v>
      </c>
      <c r="C27" s="8" t="str">
        <f t="shared" si="0"/>
        <v>0_7-195</v>
      </c>
      <c r="D27" s="45"/>
      <c r="E27" s="45"/>
      <c r="F27" s="43" t="s">
        <v>77</v>
      </c>
      <c r="G27" s="48"/>
      <c r="I27" s="36" t="s">
        <v>57</v>
      </c>
      <c r="L27" s="3"/>
      <c r="M27" s="3"/>
      <c r="N27" s="3"/>
      <c r="O27" s="3"/>
    </row>
    <row r="28" spans="1:16" ht="12.9" customHeight="1" x14ac:dyDescent="0.25">
      <c r="A28" s="1">
        <v>27</v>
      </c>
      <c r="B28" s="1" t="s">
        <v>40</v>
      </c>
      <c r="C28" s="18" t="str">
        <f>_xlfn.CONCAT(D28&amp;I$2,"_",$H$2&amp;"-3")</f>
        <v>47-UWSIF-Alfalfa2-0_7-3</v>
      </c>
      <c r="D28" s="6" t="s">
        <v>18</v>
      </c>
      <c r="E28" s="7"/>
      <c r="F28" s="43" t="s">
        <v>76</v>
      </c>
      <c r="G28" s="39"/>
      <c r="I28" s="36" t="s">
        <v>59</v>
      </c>
      <c r="L28" s="3"/>
      <c r="M28" s="3"/>
      <c r="N28" s="3"/>
      <c r="O28" s="3"/>
    </row>
    <row r="29" spans="1:16" ht="12.9" customHeight="1" x14ac:dyDescent="0.25">
      <c r="A29" s="1">
        <v>28</v>
      </c>
      <c r="B29" s="1" t="s">
        <v>41</v>
      </c>
      <c r="C29" s="18" t="str">
        <f>_xlfn.CONCAT(D29&amp;I$2,"_",$H$2&amp;"-4")</f>
        <v>47-UWSIF-Alfalfa2-0_7-4</v>
      </c>
      <c r="D29" s="6" t="s">
        <v>18</v>
      </c>
      <c r="E29" s="7"/>
      <c r="F29" s="43" t="s">
        <v>76</v>
      </c>
      <c r="G29" s="39"/>
      <c r="I29" s="33" t="s">
        <v>78</v>
      </c>
      <c r="L29" s="3"/>
      <c r="M29" s="3"/>
      <c r="N29" s="3"/>
      <c r="O29" s="3"/>
    </row>
    <row r="30" spans="1:16" ht="12.9" customHeight="1" thickBot="1" x14ac:dyDescent="0.3">
      <c r="A30" s="1">
        <v>29</v>
      </c>
      <c r="B30" s="1" t="s">
        <v>42</v>
      </c>
      <c r="C30" s="8" t="str">
        <f t="shared" ref="C30:C35" si="1">_xlfn.CONCAT($I$2,"_", $H$2, "-"&amp;((ROW()-14+180)))</f>
        <v>0_7-196</v>
      </c>
      <c r="D30" s="45"/>
      <c r="E30" s="45"/>
      <c r="F30" s="43" t="s">
        <v>77</v>
      </c>
      <c r="G30" s="48"/>
      <c r="I30" s="38" t="s">
        <v>79</v>
      </c>
      <c r="L30" s="3"/>
      <c r="M30" s="3"/>
      <c r="N30" s="3"/>
      <c r="O30" s="3"/>
    </row>
    <row r="31" spans="1:16" ht="12.9" customHeight="1" x14ac:dyDescent="0.25">
      <c r="A31" s="1">
        <v>30</v>
      </c>
      <c r="B31" s="1" t="s">
        <v>43</v>
      </c>
      <c r="C31" s="8" t="str">
        <f t="shared" si="1"/>
        <v>0_7-197</v>
      </c>
      <c r="D31" s="45"/>
      <c r="E31" s="45"/>
      <c r="F31" s="43" t="s">
        <v>77</v>
      </c>
      <c r="G31" s="48"/>
      <c r="L31" s="3"/>
      <c r="M31" s="3"/>
      <c r="N31" s="3"/>
      <c r="O31" s="3"/>
    </row>
    <row r="32" spans="1:16" ht="12.9" customHeight="1" thickBot="1" x14ac:dyDescent="0.3">
      <c r="A32" s="1">
        <v>31</v>
      </c>
      <c r="B32" s="1" t="s">
        <v>44</v>
      </c>
      <c r="C32" s="8" t="str">
        <f t="shared" si="1"/>
        <v>0_7-198</v>
      </c>
      <c r="D32" s="45"/>
      <c r="E32" s="45"/>
      <c r="F32" s="43" t="s">
        <v>77</v>
      </c>
      <c r="G32" s="48"/>
      <c r="L32" s="3"/>
      <c r="M32" s="3"/>
      <c r="N32" s="3"/>
      <c r="O32" s="3"/>
    </row>
    <row r="33" spans="1:15" ht="12.9" customHeight="1" x14ac:dyDescent="0.25">
      <c r="A33" s="1">
        <v>32</v>
      </c>
      <c r="B33" s="1" t="s">
        <v>46</v>
      </c>
      <c r="C33" s="8" t="str">
        <f t="shared" si="1"/>
        <v>0_7-199</v>
      </c>
      <c r="D33" s="45"/>
      <c r="E33" s="45"/>
      <c r="F33" s="43" t="s">
        <v>77</v>
      </c>
      <c r="G33" s="48"/>
      <c r="I33" s="56" t="s">
        <v>84</v>
      </c>
      <c r="J33" s="57"/>
      <c r="L33" s="3"/>
      <c r="M33" s="3"/>
      <c r="N33" s="3"/>
      <c r="O33" s="3"/>
    </row>
    <row r="34" spans="1:15" ht="12.9" customHeight="1" x14ac:dyDescent="0.25">
      <c r="A34" s="1">
        <v>33</v>
      </c>
      <c r="B34" s="1" t="s">
        <v>48</v>
      </c>
      <c r="C34" s="8" t="str">
        <f t="shared" si="1"/>
        <v>0_7-200</v>
      </c>
      <c r="D34" s="45"/>
      <c r="E34" s="45"/>
      <c r="F34" s="43" t="s">
        <v>77</v>
      </c>
      <c r="G34" s="48"/>
      <c r="I34" s="58"/>
      <c r="J34" s="59"/>
      <c r="L34" s="3"/>
      <c r="M34" s="3"/>
      <c r="N34" s="3"/>
      <c r="O34" s="3"/>
    </row>
    <row r="35" spans="1:15" ht="12.9" customHeight="1" x14ac:dyDescent="0.25">
      <c r="A35" s="1">
        <v>34</v>
      </c>
      <c r="B35" s="1" t="s">
        <v>50</v>
      </c>
      <c r="C35" s="8" t="str">
        <f t="shared" si="1"/>
        <v>0_7-201</v>
      </c>
      <c r="D35" s="45"/>
      <c r="E35" s="45"/>
      <c r="F35" s="43" t="s">
        <v>77</v>
      </c>
      <c r="G35" s="48"/>
      <c r="I35" s="58"/>
      <c r="J35" s="59"/>
    </row>
    <row r="36" spans="1:15" ht="12.9" customHeight="1" x14ac:dyDescent="0.2">
      <c r="A36" s="1">
        <v>35</v>
      </c>
      <c r="B36" s="1" t="s">
        <v>51</v>
      </c>
      <c r="C36" s="8" t="str">
        <f>_xlfn.CONCAT($I$2,"_", $H$2, "-"&amp;((ROW()-14+180)))</f>
        <v>0_7-202</v>
      </c>
      <c r="D36" s="53" t="s">
        <v>83</v>
      </c>
      <c r="E36" s="45"/>
      <c r="F36" s="43" t="s">
        <v>77</v>
      </c>
      <c r="G36" s="48"/>
      <c r="I36" s="58"/>
      <c r="J36" s="59"/>
    </row>
    <row r="37" spans="1:15" ht="12.9" customHeight="1" x14ac:dyDescent="0.25">
      <c r="A37" s="1">
        <v>36</v>
      </c>
      <c r="B37" s="1" t="s">
        <v>53</v>
      </c>
      <c r="C37" s="8" t="str">
        <f t="shared" ref="C37:C44" si="2">_xlfn.CONCAT($I$2,"_", $H$2, "-"&amp;((ROW()-14+180)))</f>
        <v>0_7-203</v>
      </c>
      <c r="D37" s="45"/>
      <c r="E37" s="45"/>
      <c r="F37" s="43" t="s">
        <v>77</v>
      </c>
      <c r="G37" s="48"/>
      <c r="I37" s="58"/>
      <c r="J37" s="59"/>
    </row>
    <row r="38" spans="1:15" ht="12.9" customHeight="1" x14ac:dyDescent="0.25">
      <c r="A38" s="1">
        <v>37</v>
      </c>
      <c r="B38" s="1" t="s">
        <v>55</v>
      </c>
      <c r="C38" s="8" t="str">
        <f t="shared" si="2"/>
        <v>0_7-204</v>
      </c>
      <c r="D38" s="45"/>
      <c r="E38" s="45"/>
      <c r="F38" s="43" t="s">
        <v>77</v>
      </c>
      <c r="G38" s="48"/>
      <c r="I38" s="58"/>
      <c r="J38" s="59"/>
    </row>
    <row r="39" spans="1:15" ht="12.9" customHeight="1" x14ac:dyDescent="0.25">
      <c r="A39" s="1">
        <v>38</v>
      </c>
      <c r="B39" s="1" t="s">
        <v>56</v>
      </c>
      <c r="C39" s="8" t="str">
        <f t="shared" si="2"/>
        <v>0_7-205</v>
      </c>
      <c r="D39" s="45"/>
      <c r="E39" s="45"/>
      <c r="F39" s="43" t="s">
        <v>77</v>
      </c>
      <c r="G39" s="48"/>
      <c r="I39" s="58"/>
      <c r="J39" s="59"/>
    </row>
    <row r="40" spans="1:15" ht="12.9" customHeight="1" x14ac:dyDescent="0.25">
      <c r="A40" s="1">
        <v>39</v>
      </c>
      <c r="B40" s="1" t="s">
        <v>58</v>
      </c>
      <c r="C40" s="8" t="str">
        <f t="shared" si="2"/>
        <v>0_7-206</v>
      </c>
      <c r="D40" s="45"/>
      <c r="E40" s="45"/>
      <c r="F40" s="43" t="s">
        <v>77</v>
      </c>
      <c r="G40" s="48"/>
      <c r="I40" s="58"/>
      <c r="J40" s="59"/>
    </row>
    <row r="41" spans="1:15" ht="12.9" customHeight="1" x14ac:dyDescent="0.25">
      <c r="A41" s="1">
        <v>40</v>
      </c>
      <c r="B41" s="1" t="s">
        <v>60</v>
      </c>
      <c r="C41" s="8" t="str">
        <f t="shared" si="2"/>
        <v>0_7-207</v>
      </c>
      <c r="D41" s="45"/>
      <c r="E41" s="45"/>
      <c r="F41" s="43" t="s">
        <v>77</v>
      </c>
      <c r="G41" s="48"/>
      <c r="I41" s="58"/>
      <c r="J41" s="59"/>
    </row>
    <row r="42" spans="1:15" ht="12.9" customHeight="1" x14ac:dyDescent="0.25">
      <c r="A42" s="1">
        <v>41</v>
      </c>
      <c r="B42" s="1" t="s">
        <v>61</v>
      </c>
      <c r="C42" s="8" t="str">
        <f t="shared" si="2"/>
        <v>0_7-208</v>
      </c>
      <c r="D42" s="45"/>
      <c r="E42" s="45"/>
      <c r="F42" s="43" t="s">
        <v>77</v>
      </c>
      <c r="G42" s="48"/>
      <c r="I42" s="58"/>
      <c r="J42" s="59"/>
    </row>
    <row r="43" spans="1:15" ht="12.9" customHeight="1" thickBot="1" x14ac:dyDescent="0.3">
      <c r="A43" s="1">
        <v>42</v>
      </c>
      <c r="B43" s="1" t="s">
        <v>62</v>
      </c>
      <c r="C43" s="8" t="str">
        <f t="shared" si="2"/>
        <v>0_7-209</v>
      </c>
      <c r="D43" s="45"/>
      <c r="E43" s="45"/>
      <c r="F43" s="43" t="s">
        <v>77</v>
      </c>
      <c r="G43" s="48"/>
      <c r="I43" s="51"/>
      <c r="J43" s="52"/>
    </row>
    <row r="44" spans="1:15" ht="12.9" customHeight="1" x14ac:dyDescent="0.25">
      <c r="A44" s="1">
        <v>43</v>
      </c>
      <c r="B44" s="1" t="s">
        <v>63</v>
      </c>
      <c r="C44" s="8" t="str">
        <f t="shared" si="2"/>
        <v>0_7-210</v>
      </c>
      <c r="D44" s="45"/>
      <c r="E44" s="45"/>
      <c r="F44" s="43" t="s">
        <v>77</v>
      </c>
      <c r="G44" s="48"/>
    </row>
    <row r="45" spans="1:15" ht="12.9" customHeight="1" x14ac:dyDescent="0.25">
      <c r="A45" s="1">
        <v>44</v>
      </c>
      <c r="B45" s="1" t="s">
        <v>64</v>
      </c>
      <c r="C45" s="18" t="str">
        <f>_xlfn.CONCAT(D45&amp;I$2,"_",$H$2&amp;"-8")</f>
        <v>48-UWSIF-Glut-4-0_7-8</v>
      </c>
      <c r="D45" s="6" t="s">
        <v>79</v>
      </c>
      <c r="E45" s="7"/>
      <c r="F45" s="43" t="s">
        <v>73</v>
      </c>
      <c r="G45" s="39"/>
    </row>
    <row r="46" spans="1:15" ht="12.9" customHeight="1" x14ac:dyDescent="0.25">
      <c r="A46" s="1">
        <v>45</v>
      </c>
      <c r="B46" s="1" t="s">
        <v>65</v>
      </c>
      <c r="C46" s="18" t="str">
        <f>_xlfn.CONCAT(D46&amp;I$2,"_",$H$2&amp;"-9")</f>
        <v>48-UWSIF-Glut-4-0_7-9</v>
      </c>
      <c r="D46" s="6" t="s">
        <v>79</v>
      </c>
      <c r="E46" s="7"/>
      <c r="F46" s="43" t="s">
        <v>73</v>
      </c>
      <c r="G46" s="39"/>
    </row>
    <row r="47" spans="1:15" ht="12.9" customHeight="1" x14ac:dyDescent="0.25">
      <c r="A47" s="1">
        <v>46</v>
      </c>
      <c r="B47" s="1" t="s">
        <v>66</v>
      </c>
      <c r="C47" s="18" t="str">
        <f>_xlfn.CONCAT(D47&amp;I$2,"_",$H$2&amp;"-3")</f>
        <v>39-UWSIF-Glut-2-0_7-3</v>
      </c>
      <c r="D47" s="6" t="s">
        <v>78</v>
      </c>
      <c r="E47" s="7"/>
      <c r="F47" s="43" t="s">
        <v>73</v>
      </c>
      <c r="G47" s="39"/>
    </row>
    <row r="48" spans="1:15" ht="12.9" customHeight="1" x14ac:dyDescent="0.25">
      <c r="A48" s="1">
        <v>47</v>
      </c>
      <c r="B48" s="1" t="s">
        <v>67</v>
      </c>
      <c r="C48" s="18" t="str">
        <f>_xlfn.CONCAT(D48&amp;I$2,"_",$H$2&amp;"-4")</f>
        <v>39-UWSIF-Glut-2-0_7-4</v>
      </c>
      <c r="D48" s="6" t="s">
        <v>78</v>
      </c>
      <c r="E48" s="7"/>
      <c r="F48" s="43" t="s">
        <v>73</v>
      </c>
      <c r="G48" s="39"/>
    </row>
    <row r="49" spans="1:7" ht="12.9" customHeight="1" x14ac:dyDescent="0.25">
      <c r="A49" s="1">
        <v>48</v>
      </c>
      <c r="B49" s="1" t="s">
        <v>68</v>
      </c>
      <c r="C49" s="18" t="str">
        <f>_xlfn.CONCAT(D49&amp;I$2,"_",$H$2&amp;"-5")</f>
        <v>47-UWSIF-Alfalfa2-0_7-5</v>
      </c>
      <c r="D49" s="6" t="s">
        <v>18</v>
      </c>
      <c r="E49" s="7"/>
      <c r="F49" s="43" t="s">
        <v>76</v>
      </c>
      <c r="G49" s="39"/>
    </row>
    <row r="50" spans="1:7" ht="12.9" customHeight="1" x14ac:dyDescent="0.25">
      <c r="A50" s="1">
        <v>49</v>
      </c>
      <c r="B50" s="1" t="s">
        <v>69</v>
      </c>
      <c r="C50" s="18" t="str">
        <f>_xlfn.CONCAT(D50&amp;I$2,"_",$H$2&amp;"-6")</f>
        <v>47-UWSIF-Alfalfa2-0_7-6</v>
      </c>
      <c r="D50" s="6" t="s">
        <v>18</v>
      </c>
      <c r="E50" s="7"/>
      <c r="F50" s="43" t="s">
        <v>76</v>
      </c>
      <c r="G50" s="39"/>
    </row>
  </sheetData>
  <mergeCells count="2">
    <mergeCell ref="K23:P23"/>
    <mergeCell ref="I33:J42"/>
  </mergeCells>
  <dataValidations count="2">
    <dataValidation type="list" allowBlank="1" showInputMessage="1" showErrorMessage="1" sqref="D28:D29 D2:D12 D45:D50" xr:uid="{E953004D-D6D4-4E22-A258-C535EFBC2883}">
      <formula1>$I$21:$I$30</formula1>
    </dataValidation>
    <dataValidation type="list" allowBlank="1" showInputMessage="1" showErrorMessage="1" sqref="F2:F50" xr:uid="{37E65B1E-DF88-4B8A-A152-064AE6AFC5AC}">
      <formula1>$J$21:$J$26</formula1>
    </dataValidation>
  </dataValidations>
  <printOptions horizontalCentered="1" verticalCentered="1"/>
  <pageMargins left="0.75" right="0.75" top="1" bottom="1" header="0.5" footer="0.5"/>
  <pageSetup scale="96" orientation="portrait" r:id="rId1"/>
  <headerFooter alignWithMargins="0"/>
  <ignoredErrors>
    <ignoredError sqref="C10:C12 C45:C50 C28:C29 C16:C27 C30:C35"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79B6B-385C-4BCE-B387-DDC533358CFA}">
  <sheetPr>
    <pageSetUpPr fitToPage="1"/>
  </sheetPr>
  <dimension ref="A1:P50"/>
  <sheetViews>
    <sheetView zoomScaleNormal="100" workbookViewId="0">
      <selection activeCell="F1" sqref="F1:F1048576"/>
    </sheetView>
  </sheetViews>
  <sheetFormatPr defaultColWidth="9.109375" defaultRowHeight="12.9" customHeight="1" x14ac:dyDescent="0.25"/>
  <cols>
    <col min="1" max="1" width="4.44140625" style="2" customWidth="1"/>
    <col min="2" max="2" width="6.6640625" style="2" customWidth="1"/>
    <col min="3" max="3" width="22" style="15" customWidth="1"/>
    <col min="4" max="4" width="19.5546875" style="2" bestFit="1" customWidth="1"/>
    <col min="5" max="5" width="16.109375" style="2" customWidth="1"/>
    <col min="6" max="6" width="23.6640625" style="2" hidden="1" customWidth="1"/>
    <col min="7" max="7" width="17.33203125" style="2" customWidth="1"/>
    <col min="8" max="8" width="7.44140625" style="2" bestFit="1" customWidth="1"/>
    <col min="9" max="9" width="21.44140625" style="2" customWidth="1"/>
    <col min="10" max="10" width="24.109375" style="2" bestFit="1" customWidth="1"/>
    <col min="11" max="11" width="26.33203125" style="2" customWidth="1"/>
    <col min="12" max="12" width="25.109375" style="2" customWidth="1"/>
    <col min="13" max="16384" width="9.109375" style="2"/>
  </cols>
  <sheetData>
    <row r="1" spans="1:10" ht="12.9" customHeight="1" x14ac:dyDescent="0.25">
      <c r="A1" s="9" t="s">
        <v>0</v>
      </c>
      <c r="B1" s="10" t="s">
        <v>1</v>
      </c>
      <c r="C1" s="11" t="s">
        <v>2</v>
      </c>
      <c r="D1" s="12" t="s">
        <v>3</v>
      </c>
      <c r="E1" s="10" t="s">
        <v>4</v>
      </c>
      <c r="F1" s="12" t="s">
        <v>71</v>
      </c>
      <c r="G1" s="40" t="s">
        <v>80</v>
      </c>
      <c r="H1" s="10" t="s">
        <v>5</v>
      </c>
      <c r="I1" s="10" t="s">
        <v>7</v>
      </c>
      <c r="J1" s="10" t="s">
        <v>6</v>
      </c>
    </row>
    <row r="2" spans="1:10" ht="12.9" customHeight="1" x14ac:dyDescent="0.25">
      <c r="A2" s="1">
        <v>1</v>
      </c>
      <c r="B2" s="1" t="s">
        <v>8</v>
      </c>
      <c r="C2" s="18" t="str">
        <f>_xlfn.CONCAT(D2&amp;I$2,"_",$H$2&amp;"-1")</f>
        <v>48-UWSIF-Glut-4-0_8-1</v>
      </c>
      <c r="D2" s="6" t="s">
        <v>79</v>
      </c>
      <c r="E2" s="7"/>
      <c r="F2" s="6" t="s">
        <v>72</v>
      </c>
      <c r="G2" s="44"/>
      <c r="H2" s="13">
        <v>8</v>
      </c>
      <c r="I2" s="41">
        <f>'Tray 1'!I2</f>
        <v>0</v>
      </c>
      <c r="J2" s="42">
        <f>'Tray 1'!J2</f>
        <v>0</v>
      </c>
    </row>
    <row r="3" spans="1:10" ht="12.9" customHeight="1" x14ac:dyDescent="0.25">
      <c r="A3" s="1">
        <v>2</v>
      </c>
      <c r="B3" s="1" t="s">
        <v>9</v>
      </c>
      <c r="C3" s="18" t="str">
        <f>_xlfn.CONCAT(D3&amp;I$2,"_",$H$2&amp;"-2")</f>
        <v>48-UWSIF-Glut-4-0_8-2</v>
      </c>
      <c r="D3" s="6" t="s">
        <v>79</v>
      </c>
      <c r="E3" s="7"/>
      <c r="F3" s="43" t="s">
        <v>75</v>
      </c>
      <c r="G3" s="39"/>
    </row>
    <row r="4" spans="1:10" ht="12.9" customHeight="1" x14ac:dyDescent="0.25">
      <c r="A4" s="1">
        <v>3</v>
      </c>
      <c r="B4" s="1" t="s">
        <v>10</v>
      </c>
      <c r="C4" s="18" t="str">
        <f>_xlfn.CONCAT(D4&amp;I$2,"_",$H$2&amp;"-3")</f>
        <v>48-UWSIF-Glut-4-0_8-3</v>
      </c>
      <c r="D4" s="6" t="s">
        <v>79</v>
      </c>
      <c r="E4" s="7"/>
      <c r="F4" s="43" t="s">
        <v>75</v>
      </c>
      <c r="G4" s="39"/>
      <c r="I4" s="16" t="s">
        <v>12</v>
      </c>
      <c r="J4" s="17"/>
    </row>
    <row r="5" spans="1:10" ht="12.9" customHeight="1" x14ac:dyDescent="0.25">
      <c r="A5" s="1">
        <v>4</v>
      </c>
      <c r="B5" s="1" t="s">
        <v>11</v>
      </c>
      <c r="C5" s="18" t="str">
        <f>_xlfn.CONCAT(D5&amp;I$2,"_",$H$2&amp;"-4")</f>
        <v>48-UWSIF-Glut-4-0_8-4</v>
      </c>
      <c r="D5" s="6" t="s">
        <v>79</v>
      </c>
      <c r="E5" s="7"/>
      <c r="F5" s="43" t="s">
        <v>75</v>
      </c>
      <c r="G5" s="39"/>
      <c r="I5" s="46" t="s">
        <v>70</v>
      </c>
      <c r="J5" s="19"/>
    </row>
    <row r="6" spans="1:10" ht="12.9" customHeight="1" x14ac:dyDescent="0.25">
      <c r="A6" s="1">
        <v>5</v>
      </c>
      <c r="B6" s="1" t="s">
        <v>13</v>
      </c>
      <c r="C6" s="18" t="str">
        <f>_xlfn.CONCAT(D6&amp;$I$2,"_",$H$2&amp;"-5")</f>
        <v>48-UWSIF-Glut-4-0_8-5</v>
      </c>
      <c r="D6" s="6" t="s">
        <v>79</v>
      </c>
      <c r="E6" s="7"/>
      <c r="F6" s="43" t="s">
        <v>75</v>
      </c>
      <c r="G6" s="39"/>
      <c r="I6" s="47" t="s">
        <v>16</v>
      </c>
      <c r="J6" s="20"/>
    </row>
    <row r="7" spans="1:10" ht="12.9" customHeight="1" x14ac:dyDescent="0.25">
      <c r="A7" s="1">
        <v>6</v>
      </c>
      <c r="B7" s="1" t="s">
        <v>14</v>
      </c>
      <c r="C7" s="18" t="str">
        <f>_xlfn.CONCAT(D7&amp;$I$2,"_",$H$2&amp;"-6")</f>
        <v>48-UWSIF-Glut-4-0_8-6</v>
      </c>
      <c r="D7" s="6" t="s">
        <v>79</v>
      </c>
      <c r="E7" s="7"/>
      <c r="F7" s="43" t="s">
        <v>75</v>
      </c>
      <c r="G7" s="39"/>
      <c r="I7" s="21" t="s">
        <v>20</v>
      </c>
      <c r="J7" s="22"/>
    </row>
    <row r="8" spans="1:10" ht="12.9" customHeight="1" x14ac:dyDescent="0.25">
      <c r="A8" s="1">
        <v>7</v>
      </c>
      <c r="B8" s="1" t="s">
        <v>15</v>
      </c>
      <c r="C8" s="18" t="str">
        <f>_xlfn.CONCAT(D8&amp;$I$2,"-",$H$2&amp;"-7")</f>
        <v>48-UWSIF-Glut-4-0-8-7</v>
      </c>
      <c r="D8" s="6" t="s">
        <v>79</v>
      </c>
      <c r="E8" s="7"/>
      <c r="F8" s="43" t="s">
        <v>75</v>
      </c>
      <c r="G8" s="39"/>
      <c r="I8" s="23" t="s">
        <v>22</v>
      </c>
      <c r="J8" s="24"/>
    </row>
    <row r="9" spans="1:10" ht="12.9" customHeight="1" x14ac:dyDescent="0.25">
      <c r="A9" s="1">
        <v>8</v>
      </c>
      <c r="B9" s="1" t="s">
        <v>17</v>
      </c>
      <c r="C9" s="18" t="str">
        <f>_xlfn.CONCAT(D9&amp;I$2,"_",$H$2&amp;"-1")</f>
        <v>39-UWSIF-Glut-2-0_8-1</v>
      </c>
      <c r="D9" s="6" t="s">
        <v>78</v>
      </c>
      <c r="E9" s="7"/>
      <c r="F9" s="43" t="s">
        <v>73</v>
      </c>
      <c r="G9" s="39"/>
      <c r="I9" s="25" t="s">
        <v>36</v>
      </c>
      <c r="J9" s="26"/>
    </row>
    <row r="10" spans="1:10" ht="12.9" customHeight="1" x14ac:dyDescent="0.25">
      <c r="A10" s="1">
        <v>9</v>
      </c>
      <c r="B10" s="1" t="s">
        <v>19</v>
      </c>
      <c r="C10" s="18" t="str">
        <f>_xlfn.CONCAT(D10&amp;I$2,"_",$H$2&amp;"-2")</f>
        <v>39-UWSIF-Glut-2-0_8-2</v>
      </c>
      <c r="D10" s="6" t="s">
        <v>78</v>
      </c>
      <c r="E10" s="7"/>
      <c r="F10" s="43" t="s">
        <v>73</v>
      </c>
      <c r="G10" s="39"/>
      <c r="I10" s="27"/>
      <c r="J10" s="28"/>
    </row>
    <row r="11" spans="1:10" ht="12.9" customHeight="1" x14ac:dyDescent="0.25">
      <c r="A11" s="1">
        <v>10</v>
      </c>
      <c r="B11" s="1" t="s">
        <v>21</v>
      </c>
      <c r="C11" s="18" t="str">
        <f>_xlfn.CONCAT(D11&amp;I$2,"_",$H$2&amp;"-1")</f>
        <v>47-UWSIF-Alfalfa2-0_8-1</v>
      </c>
      <c r="D11" s="6" t="s">
        <v>18</v>
      </c>
      <c r="E11" s="7"/>
      <c r="F11" s="43" t="s">
        <v>76</v>
      </c>
      <c r="G11" s="39"/>
      <c r="I11" s="27"/>
      <c r="J11" s="28"/>
    </row>
    <row r="12" spans="1:10" ht="12.9" customHeight="1" x14ac:dyDescent="0.25">
      <c r="A12" s="1">
        <v>11</v>
      </c>
      <c r="B12" s="1" t="s">
        <v>23</v>
      </c>
      <c r="C12" s="18" t="str">
        <f>_xlfn.CONCAT(D12&amp;I$2,"_",$H$2&amp;"-2")</f>
        <v>47-UWSIF-Alfalfa2-0_8-2</v>
      </c>
      <c r="D12" s="6" t="s">
        <v>18</v>
      </c>
      <c r="E12" s="7"/>
      <c r="F12" s="43" t="s">
        <v>76</v>
      </c>
      <c r="G12" s="39"/>
      <c r="I12" s="27"/>
      <c r="J12" s="28"/>
    </row>
    <row r="13" spans="1:10" ht="12.9" customHeight="1" x14ac:dyDescent="0.25">
      <c r="A13" s="1">
        <v>12</v>
      </c>
      <c r="B13" s="1" t="s">
        <v>24</v>
      </c>
      <c r="C13" s="8" t="str">
        <f>_xlfn.CONCAT($I$2,"_", $H$2, "-"&amp;((ROW()-12+210)))</f>
        <v>0_8-211</v>
      </c>
      <c r="D13" s="45"/>
      <c r="E13" s="45"/>
      <c r="F13" s="43" t="s">
        <v>77</v>
      </c>
      <c r="G13" s="48"/>
      <c r="I13" s="27"/>
      <c r="J13" s="28"/>
    </row>
    <row r="14" spans="1:10" ht="12.9" customHeight="1" x14ac:dyDescent="0.25">
      <c r="A14" s="1">
        <v>13</v>
      </c>
      <c r="B14" s="1" t="s">
        <v>25</v>
      </c>
      <c r="C14" s="8" t="str">
        <f>_xlfn.CONCAT($I$2,"_", $H$2, "-"&amp;((ROW()-12+210)))</f>
        <v>0_8-212</v>
      </c>
      <c r="D14" s="45"/>
      <c r="E14" s="45"/>
      <c r="F14" s="43" t="s">
        <v>77</v>
      </c>
      <c r="G14" s="48"/>
      <c r="I14" s="27"/>
      <c r="J14" s="28"/>
    </row>
    <row r="15" spans="1:10" ht="12.9" customHeight="1" x14ac:dyDescent="0.25">
      <c r="A15" s="1">
        <v>14</v>
      </c>
      <c r="B15" s="1" t="s">
        <v>26</v>
      </c>
      <c r="C15" s="8" t="str">
        <f>_xlfn.CONCAT($I$2,"_", $H$2, "-"&amp;((ROW()-12+210)))</f>
        <v>0_8-213</v>
      </c>
      <c r="D15" s="45"/>
      <c r="E15" s="45"/>
      <c r="F15" s="43" t="s">
        <v>77</v>
      </c>
      <c r="G15" s="48"/>
      <c r="I15" s="27"/>
      <c r="J15" s="28"/>
    </row>
    <row r="16" spans="1:10" ht="12.9" customHeight="1" x14ac:dyDescent="0.25">
      <c r="A16" s="1">
        <v>15</v>
      </c>
      <c r="B16" s="1" t="s">
        <v>27</v>
      </c>
      <c r="C16" s="8" t="str">
        <f t="shared" ref="C16:C27" si="0">_xlfn.CONCAT($I$2,"_", $H$2, "-"&amp;((ROW()-12+210)))</f>
        <v>0_8-214</v>
      </c>
      <c r="D16" s="45"/>
      <c r="E16" s="45"/>
      <c r="F16" s="43" t="s">
        <v>77</v>
      </c>
      <c r="G16" s="48"/>
      <c r="I16" s="29"/>
      <c r="J16" s="30"/>
    </row>
    <row r="17" spans="1:16" ht="12.9" customHeight="1" x14ac:dyDescent="0.25">
      <c r="A17" s="1">
        <v>16</v>
      </c>
      <c r="B17" s="1" t="s">
        <v>28</v>
      </c>
      <c r="C17" s="8" t="str">
        <f t="shared" si="0"/>
        <v>0_8-215</v>
      </c>
      <c r="D17" s="45"/>
      <c r="E17" s="45"/>
      <c r="F17" s="43" t="s">
        <v>77</v>
      </c>
      <c r="G17" s="48"/>
      <c r="K17" s="14"/>
    </row>
    <row r="18" spans="1:16" ht="12.9" customHeight="1" x14ac:dyDescent="0.2">
      <c r="A18" s="1">
        <v>17</v>
      </c>
      <c r="B18" s="1" t="s">
        <v>29</v>
      </c>
      <c r="C18" s="8" t="str">
        <f t="shared" si="0"/>
        <v>0_8-216</v>
      </c>
      <c r="D18" s="53" t="s">
        <v>83</v>
      </c>
      <c r="E18" s="45"/>
      <c r="F18" s="43" t="s">
        <v>77</v>
      </c>
      <c r="G18" s="48"/>
    </row>
    <row r="19" spans="1:16" ht="12.9" customHeight="1" thickBot="1" x14ac:dyDescent="0.3">
      <c r="A19" s="1">
        <v>18</v>
      </c>
      <c r="B19" s="1" t="s">
        <v>30</v>
      </c>
      <c r="C19" s="8" t="str">
        <f t="shared" si="0"/>
        <v>0_8-217</v>
      </c>
      <c r="D19" s="45"/>
      <c r="E19" s="45"/>
      <c r="F19" s="43" t="s">
        <v>77</v>
      </c>
      <c r="G19" s="48"/>
    </row>
    <row r="20" spans="1:16" ht="12.9" customHeight="1" thickBot="1" x14ac:dyDescent="0.3">
      <c r="A20" s="1">
        <v>19</v>
      </c>
      <c r="B20" s="1" t="s">
        <v>31</v>
      </c>
      <c r="C20" s="8" t="str">
        <f t="shared" si="0"/>
        <v>0_8-218</v>
      </c>
      <c r="D20" s="45"/>
      <c r="E20" s="45"/>
      <c r="F20" s="43" t="s">
        <v>77</v>
      </c>
      <c r="G20" s="48"/>
      <c r="I20" s="31" t="s">
        <v>45</v>
      </c>
      <c r="J20" s="32" t="s">
        <v>71</v>
      </c>
    </row>
    <row r="21" spans="1:16" ht="12.9" customHeight="1" x14ac:dyDescent="0.25">
      <c r="A21" s="1">
        <v>20</v>
      </c>
      <c r="B21" s="1" t="s">
        <v>32</v>
      </c>
      <c r="C21" s="8" t="str">
        <f t="shared" si="0"/>
        <v>0_8-219</v>
      </c>
      <c r="D21" s="45"/>
      <c r="E21" s="45"/>
      <c r="F21" s="43" t="s">
        <v>77</v>
      </c>
      <c r="G21" s="48"/>
      <c r="I21" s="33" t="s">
        <v>47</v>
      </c>
      <c r="J21" s="34" t="s">
        <v>72</v>
      </c>
      <c r="L21" s="3"/>
      <c r="M21" s="3"/>
      <c r="N21" s="3"/>
      <c r="O21" s="3"/>
    </row>
    <row r="22" spans="1:16" ht="12.9" customHeight="1" x14ac:dyDescent="0.25">
      <c r="A22" s="1">
        <v>21</v>
      </c>
      <c r="B22" s="1" t="s">
        <v>33</v>
      </c>
      <c r="C22" s="8" t="str">
        <f t="shared" si="0"/>
        <v>0_8-220</v>
      </c>
      <c r="D22" s="45"/>
      <c r="E22" s="45"/>
      <c r="F22" s="43" t="s">
        <v>77</v>
      </c>
      <c r="G22" s="48"/>
      <c r="I22" s="33" t="s">
        <v>49</v>
      </c>
      <c r="J22" s="35" t="s">
        <v>73</v>
      </c>
      <c r="L22" s="3"/>
      <c r="M22" s="3"/>
      <c r="N22" s="3"/>
      <c r="O22" s="3"/>
    </row>
    <row r="23" spans="1:16" ht="12.9" customHeight="1" x14ac:dyDescent="0.25">
      <c r="A23" s="1">
        <v>22</v>
      </c>
      <c r="B23" s="1" t="s">
        <v>34</v>
      </c>
      <c r="C23" s="8" t="str">
        <f t="shared" si="0"/>
        <v>0_8-221</v>
      </c>
      <c r="D23" s="45"/>
      <c r="E23" s="45"/>
      <c r="F23" s="43" t="s">
        <v>77</v>
      </c>
      <c r="G23" s="48"/>
      <c r="I23" s="33" t="s">
        <v>18</v>
      </c>
      <c r="J23" s="35" t="s">
        <v>74</v>
      </c>
      <c r="K23" s="54"/>
      <c r="L23" s="55"/>
      <c r="M23" s="55"/>
      <c r="N23" s="55"/>
      <c r="O23" s="55"/>
      <c r="P23" s="55"/>
    </row>
    <row r="24" spans="1:16" ht="12.9" customHeight="1" x14ac:dyDescent="0.25">
      <c r="A24" s="1">
        <v>23</v>
      </c>
      <c r="B24" s="1" t="s">
        <v>35</v>
      </c>
      <c r="C24" s="8" t="str">
        <f t="shared" si="0"/>
        <v>0_8-222</v>
      </c>
      <c r="D24" s="45"/>
      <c r="E24" s="45"/>
      <c r="F24" s="43" t="s">
        <v>77</v>
      </c>
      <c r="G24" s="48"/>
      <c r="I24" s="33" t="s">
        <v>52</v>
      </c>
      <c r="J24" s="35" t="s">
        <v>75</v>
      </c>
      <c r="K24" s="4"/>
      <c r="L24" s="5"/>
      <c r="M24" s="3"/>
      <c r="N24" s="3"/>
      <c r="O24" s="3"/>
    </row>
    <row r="25" spans="1:16" ht="12.9" customHeight="1" x14ac:dyDescent="0.25">
      <c r="A25" s="1">
        <v>24</v>
      </c>
      <c r="B25" s="1" t="s">
        <v>37</v>
      </c>
      <c r="C25" s="8" t="str">
        <f t="shared" si="0"/>
        <v>0_8-223</v>
      </c>
      <c r="D25" s="45"/>
      <c r="E25" s="45"/>
      <c r="F25" s="43" t="s">
        <v>77</v>
      </c>
      <c r="G25" s="48"/>
      <c r="I25" s="33" t="s">
        <v>54</v>
      </c>
      <c r="J25" s="35" t="s">
        <v>76</v>
      </c>
      <c r="L25" s="3"/>
      <c r="M25" s="3"/>
      <c r="N25" s="3"/>
      <c r="O25" s="3"/>
    </row>
    <row r="26" spans="1:16" ht="12.9" customHeight="1" thickBot="1" x14ac:dyDescent="0.3">
      <c r="A26" s="1">
        <v>25</v>
      </c>
      <c r="B26" s="1" t="s">
        <v>38</v>
      </c>
      <c r="C26" s="8" t="str">
        <f t="shared" si="0"/>
        <v>0_8-224</v>
      </c>
      <c r="D26" s="45"/>
      <c r="E26" s="45"/>
      <c r="F26" s="43" t="s">
        <v>77</v>
      </c>
      <c r="G26" s="48"/>
      <c r="I26" s="36" t="s">
        <v>81</v>
      </c>
      <c r="J26" s="37" t="s">
        <v>77</v>
      </c>
      <c r="L26" s="3"/>
      <c r="M26" s="3"/>
      <c r="N26" s="3"/>
      <c r="O26" s="3"/>
    </row>
    <row r="27" spans="1:16" ht="12.9" customHeight="1" x14ac:dyDescent="0.25">
      <c r="A27" s="1">
        <v>26</v>
      </c>
      <c r="B27" s="1" t="s">
        <v>39</v>
      </c>
      <c r="C27" s="8" t="str">
        <f t="shared" si="0"/>
        <v>0_8-225</v>
      </c>
      <c r="D27" s="45"/>
      <c r="E27" s="45"/>
      <c r="F27" s="43" t="s">
        <v>77</v>
      </c>
      <c r="G27" s="48"/>
      <c r="I27" s="36" t="s">
        <v>57</v>
      </c>
      <c r="L27" s="3"/>
      <c r="M27" s="3"/>
      <c r="N27" s="3"/>
      <c r="O27" s="3"/>
    </row>
    <row r="28" spans="1:16" ht="12.9" customHeight="1" x14ac:dyDescent="0.25">
      <c r="A28" s="1">
        <v>27</v>
      </c>
      <c r="B28" s="1" t="s">
        <v>40</v>
      </c>
      <c r="C28" s="18" t="str">
        <f>_xlfn.CONCAT(D28&amp;I$2,"_",$H$2&amp;"-3")</f>
        <v>47-UWSIF-Alfalfa2-0_8-3</v>
      </c>
      <c r="D28" s="6" t="s">
        <v>18</v>
      </c>
      <c r="E28" s="7"/>
      <c r="F28" s="43" t="s">
        <v>76</v>
      </c>
      <c r="G28" s="39"/>
      <c r="I28" s="36" t="s">
        <v>59</v>
      </c>
      <c r="L28" s="3"/>
      <c r="M28" s="3"/>
      <c r="N28" s="3"/>
      <c r="O28" s="3"/>
    </row>
    <row r="29" spans="1:16" ht="12.9" customHeight="1" x14ac:dyDescent="0.25">
      <c r="A29" s="1">
        <v>28</v>
      </c>
      <c r="B29" s="1" t="s">
        <v>41</v>
      </c>
      <c r="C29" s="18" t="str">
        <f>_xlfn.CONCAT(D29&amp;I$2,"_",$H$2&amp;"-4")</f>
        <v>47-UWSIF-Alfalfa2-0_8-4</v>
      </c>
      <c r="D29" s="6" t="s">
        <v>18</v>
      </c>
      <c r="E29" s="7"/>
      <c r="F29" s="43" t="s">
        <v>76</v>
      </c>
      <c r="G29" s="39"/>
      <c r="I29" s="33" t="s">
        <v>78</v>
      </c>
      <c r="L29" s="3"/>
      <c r="M29" s="3"/>
      <c r="N29" s="3"/>
      <c r="O29" s="3"/>
    </row>
    <row r="30" spans="1:16" ht="12.9" customHeight="1" thickBot="1" x14ac:dyDescent="0.3">
      <c r="A30" s="1">
        <v>29</v>
      </c>
      <c r="B30" s="1" t="s">
        <v>42</v>
      </c>
      <c r="C30" s="8" t="str">
        <f t="shared" ref="C30:C35" si="1">_xlfn.CONCAT($I$2,"_", $H$2, "-"&amp;((ROW()-14+210)))</f>
        <v>0_8-226</v>
      </c>
      <c r="D30" s="45"/>
      <c r="E30" s="45"/>
      <c r="F30" s="43" t="s">
        <v>77</v>
      </c>
      <c r="G30" s="48"/>
      <c r="I30" s="38" t="s">
        <v>79</v>
      </c>
      <c r="L30" s="3"/>
      <c r="M30" s="3"/>
      <c r="N30" s="3"/>
      <c r="O30" s="3"/>
    </row>
    <row r="31" spans="1:16" ht="12.9" customHeight="1" x14ac:dyDescent="0.25">
      <c r="A31" s="1">
        <v>30</v>
      </c>
      <c r="B31" s="1" t="s">
        <v>43</v>
      </c>
      <c r="C31" s="8" t="str">
        <f t="shared" si="1"/>
        <v>0_8-227</v>
      </c>
      <c r="D31" s="45"/>
      <c r="E31" s="45"/>
      <c r="F31" s="43" t="s">
        <v>77</v>
      </c>
      <c r="G31" s="48"/>
      <c r="L31" s="3"/>
      <c r="M31" s="3"/>
      <c r="N31" s="3"/>
      <c r="O31" s="3"/>
    </row>
    <row r="32" spans="1:16" ht="12.9" customHeight="1" thickBot="1" x14ac:dyDescent="0.3">
      <c r="A32" s="1">
        <v>31</v>
      </c>
      <c r="B32" s="1" t="s">
        <v>44</v>
      </c>
      <c r="C32" s="8" t="str">
        <f t="shared" si="1"/>
        <v>0_8-228</v>
      </c>
      <c r="D32" s="45"/>
      <c r="E32" s="45"/>
      <c r="F32" s="43" t="s">
        <v>77</v>
      </c>
      <c r="G32" s="48"/>
      <c r="L32" s="3"/>
      <c r="M32" s="3"/>
      <c r="N32" s="3"/>
      <c r="O32" s="3"/>
    </row>
    <row r="33" spans="1:15" ht="12.9" customHeight="1" x14ac:dyDescent="0.25">
      <c r="A33" s="1">
        <v>32</v>
      </c>
      <c r="B33" s="1" t="s">
        <v>46</v>
      </c>
      <c r="C33" s="8" t="str">
        <f t="shared" si="1"/>
        <v>0_8-229</v>
      </c>
      <c r="D33" s="45"/>
      <c r="E33" s="45"/>
      <c r="F33" s="43" t="s">
        <v>77</v>
      </c>
      <c r="G33" s="48"/>
      <c r="I33" s="56" t="s">
        <v>84</v>
      </c>
      <c r="J33" s="57"/>
      <c r="L33" s="3"/>
      <c r="M33" s="3"/>
      <c r="N33" s="3"/>
      <c r="O33" s="3"/>
    </row>
    <row r="34" spans="1:15" ht="12.9" customHeight="1" x14ac:dyDescent="0.25">
      <c r="A34" s="1">
        <v>33</v>
      </c>
      <c r="B34" s="1" t="s">
        <v>48</v>
      </c>
      <c r="C34" s="8" t="str">
        <f t="shared" si="1"/>
        <v>0_8-230</v>
      </c>
      <c r="D34" s="45"/>
      <c r="E34" s="45"/>
      <c r="F34" s="43" t="s">
        <v>77</v>
      </c>
      <c r="G34" s="48"/>
      <c r="I34" s="58"/>
      <c r="J34" s="59"/>
      <c r="L34" s="3"/>
      <c r="M34" s="3"/>
      <c r="N34" s="3"/>
      <c r="O34" s="3"/>
    </row>
    <row r="35" spans="1:15" ht="12.9" customHeight="1" x14ac:dyDescent="0.25">
      <c r="A35" s="1">
        <v>34</v>
      </c>
      <c r="B35" s="1" t="s">
        <v>50</v>
      </c>
      <c r="C35" s="8" t="str">
        <f t="shared" si="1"/>
        <v>0_8-231</v>
      </c>
      <c r="D35" s="45"/>
      <c r="E35" s="45"/>
      <c r="F35" s="43" t="s">
        <v>77</v>
      </c>
      <c r="G35" s="48"/>
      <c r="I35" s="58"/>
      <c r="J35" s="59"/>
    </row>
    <row r="36" spans="1:15" ht="12.9" customHeight="1" x14ac:dyDescent="0.2">
      <c r="A36" s="1">
        <v>35</v>
      </c>
      <c r="B36" s="1" t="s">
        <v>51</v>
      </c>
      <c r="C36" s="8" t="str">
        <f>_xlfn.CONCAT($I$2,"_", $H$2, "-"&amp;((ROW()-14+210)))</f>
        <v>0_8-232</v>
      </c>
      <c r="D36" s="53" t="s">
        <v>83</v>
      </c>
      <c r="E36" s="45"/>
      <c r="F36" s="43" t="s">
        <v>77</v>
      </c>
      <c r="G36" s="48"/>
      <c r="I36" s="58"/>
      <c r="J36" s="59"/>
    </row>
    <row r="37" spans="1:15" ht="12.9" customHeight="1" x14ac:dyDescent="0.25">
      <c r="A37" s="1">
        <v>36</v>
      </c>
      <c r="B37" s="1" t="s">
        <v>53</v>
      </c>
      <c r="C37" s="8" t="str">
        <f t="shared" ref="C37:C44" si="2">_xlfn.CONCAT($I$2,"_", $H$2, "-"&amp;((ROW()-14+210)))</f>
        <v>0_8-233</v>
      </c>
      <c r="D37" s="45"/>
      <c r="E37" s="45"/>
      <c r="F37" s="43" t="s">
        <v>77</v>
      </c>
      <c r="G37" s="48"/>
      <c r="I37" s="58"/>
      <c r="J37" s="59"/>
    </row>
    <row r="38" spans="1:15" ht="12.9" customHeight="1" x14ac:dyDescent="0.25">
      <c r="A38" s="1">
        <v>37</v>
      </c>
      <c r="B38" s="1" t="s">
        <v>55</v>
      </c>
      <c r="C38" s="8" t="str">
        <f t="shared" si="2"/>
        <v>0_8-234</v>
      </c>
      <c r="D38" s="45"/>
      <c r="E38" s="45"/>
      <c r="F38" s="43" t="s">
        <v>77</v>
      </c>
      <c r="G38" s="48"/>
      <c r="I38" s="58"/>
      <c r="J38" s="59"/>
    </row>
    <row r="39" spans="1:15" ht="12.9" customHeight="1" x14ac:dyDescent="0.25">
      <c r="A39" s="1">
        <v>38</v>
      </c>
      <c r="B39" s="1" t="s">
        <v>56</v>
      </c>
      <c r="C39" s="8" t="str">
        <f t="shared" si="2"/>
        <v>0_8-235</v>
      </c>
      <c r="D39" s="45"/>
      <c r="E39" s="45"/>
      <c r="F39" s="43" t="s">
        <v>77</v>
      </c>
      <c r="G39" s="48"/>
      <c r="I39" s="58"/>
      <c r="J39" s="59"/>
    </row>
    <row r="40" spans="1:15" ht="12.9" customHeight="1" x14ac:dyDescent="0.25">
      <c r="A40" s="1">
        <v>39</v>
      </c>
      <c r="B40" s="1" t="s">
        <v>58</v>
      </c>
      <c r="C40" s="8" t="str">
        <f t="shared" si="2"/>
        <v>0_8-236</v>
      </c>
      <c r="D40" s="45"/>
      <c r="E40" s="45"/>
      <c r="F40" s="43" t="s">
        <v>77</v>
      </c>
      <c r="G40" s="48"/>
      <c r="I40" s="58"/>
      <c r="J40" s="59"/>
    </row>
    <row r="41" spans="1:15" ht="12.9" customHeight="1" x14ac:dyDescent="0.25">
      <c r="A41" s="1">
        <v>40</v>
      </c>
      <c r="B41" s="1" t="s">
        <v>60</v>
      </c>
      <c r="C41" s="8" t="str">
        <f t="shared" si="2"/>
        <v>0_8-237</v>
      </c>
      <c r="D41" s="45"/>
      <c r="E41" s="45"/>
      <c r="F41" s="43" t="s">
        <v>77</v>
      </c>
      <c r="G41" s="48"/>
      <c r="I41" s="58"/>
      <c r="J41" s="59"/>
    </row>
    <row r="42" spans="1:15" ht="12.9" customHeight="1" x14ac:dyDescent="0.25">
      <c r="A42" s="1">
        <v>41</v>
      </c>
      <c r="B42" s="1" t="s">
        <v>61</v>
      </c>
      <c r="C42" s="8" t="str">
        <f t="shared" si="2"/>
        <v>0_8-238</v>
      </c>
      <c r="D42" s="45"/>
      <c r="E42" s="45"/>
      <c r="F42" s="43" t="s">
        <v>77</v>
      </c>
      <c r="G42" s="48"/>
      <c r="I42" s="58"/>
      <c r="J42" s="59"/>
    </row>
    <row r="43" spans="1:15" ht="12.9" customHeight="1" thickBot="1" x14ac:dyDescent="0.3">
      <c r="A43" s="1">
        <v>42</v>
      </c>
      <c r="B43" s="1" t="s">
        <v>62</v>
      </c>
      <c r="C43" s="8" t="str">
        <f t="shared" si="2"/>
        <v>0_8-239</v>
      </c>
      <c r="D43" s="45"/>
      <c r="E43" s="45"/>
      <c r="F43" s="43" t="s">
        <v>77</v>
      </c>
      <c r="G43" s="48"/>
      <c r="I43" s="51"/>
      <c r="J43" s="52"/>
    </row>
    <row r="44" spans="1:15" ht="12.9" customHeight="1" x14ac:dyDescent="0.25">
      <c r="A44" s="1">
        <v>43</v>
      </c>
      <c r="B44" s="1" t="s">
        <v>63</v>
      </c>
      <c r="C44" s="8" t="str">
        <f t="shared" si="2"/>
        <v>0_8-240</v>
      </c>
      <c r="D44" s="45"/>
      <c r="E44" s="45"/>
      <c r="F44" s="43" t="s">
        <v>77</v>
      </c>
      <c r="G44" s="48"/>
    </row>
    <row r="45" spans="1:15" ht="12.9" customHeight="1" x14ac:dyDescent="0.25">
      <c r="A45" s="1">
        <v>44</v>
      </c>
      <c r="B45" s="1" t="s">
        <v>64</v>
      </c>
      <c r="C45" s="18" t="str">
        <f>_xlfn.CONCAT(D45&amp;I$2,"_",$H$2&amp;"-8")</f>
        <v>48-UWSIF-Glut-4-0_8-8</v>
      </c>
      <c r="D45" s="6" t="s">
        <v>79</v>
      </c>
      <c r="E45" s="7"/>
      <c r="F45" s="43" t="s">
        <v>73</v>
      </c>
      <c r="G45" s="39"/>
    </row>
    <row r="46" spans="1:15" ht="12.9" customHeight="1" x14ac:dyDescent="0.25">
      <c r="A46" s="1">
        <v>45</v>
      </c>
      <c r="B46" s="1" t="s">
        <v>65</v>
      </c>
      <c r="C46" s="18" t="str">
        <f>_xlfn.CONCAT(D46&amp;I$2,"_",$H$2&amp;"-9")</f>
        <v>48-UWSIF-Glut-4-0_8-9</v>
      </c>
      <c r="D46" s="6" t="s">
        <v>79</v>
      </c>
      <c r="E46" s="7"/>
      <c r="F46" s="43" t="s">
        <v>73</v>
      </c>
      <c r="G46" s="39"/>
    </row>
    <row r="47" spans="1:15" ht="12.9" customHeight="1" x14ac:dyDescent="0.25">
      <c r="A47" s="1">
        <v>46</v>
      </c>
      <c r="B47" s="1" t="s">
        <v>66</v>
      </c>
      <c r="C47" s="18" t="str">
        <f>_xlfn.CONCAT(D47&amp;I$2,"_",$H$2&amp;"-3")</f>
        <v>39-UWSIF-Glut-2-0_8-3</v>
      </c>
      <c r="D47" s="6" t="s">
        <v>78</v>
      </c>
      <c r="E47" s="7"/>
      <c r="F47" s="43" t="s">
        <v>73</v>
      </c>
      <c r="G47" s="39"/>
    </row>
    <row r="48" spans="1:15" ht="12.9" customHeight="1" x14ac:dyDescent="0.25">
      <c r="A48" s="1">
        <v>47</v>
      </c>
      <c r="B48" s="1" t="s">
        <v>67</v>
      </c>
      <c r="C48" s="18" t="str">
        <f>_xlfn.CONCAT(D48&amp;I$2,"_",$H$2&amp;"-4")</f>
        <v>39-UWSIF-Glut-2-0_8-4</v>
      </c>
      <c r="D48" s="6" t="s">
        <v>78</v>
      </c>
      <c r="E48" s="7"/>
      <c r="F48" s="43" t="s">
        <v>73</v>
      </c>
      <c r="G48" s="39"/>
    </row>
    <row r="49" spans="1:7" ht="12.9" customHeight="1" x14ac:dyDescent="0.25">
      <c r="A49" s="1">
        <v>48</v>
      </c>
      <c r="B49" s="1" t="s">
        <v>68</v>
      </c>
      <c r="C49" s="18" t="str">
        <f>_xlfn.CONCAT(D49&amp;I$2,"_",$H$2&amp;"-5")</f>
        <v>47-UWSIF-Alfalfa2-0_8-5</v>
      </c>
      <c r="D49" s="6" t="s">
        <v>18</v>
      </c>
      <c r="E49" s="7"/>
      <c r="F49" s="43" t="s">
        <v>76</v>
      </c>
      <c r="G49" s="39"/>
    </row>
    <row r="50" spans="1:7" ht="12.9" customHeight="1" x14ac:dyDescent="0.25">
      <c r="A50" s="1">
        <v>49</v>
      </c>
      <c r="B50" s="1" t="s">
        <v>69</v>
      </c>
      <c r="C50" s="18" t="str">
        <f>_xlfn.CONCAT(D50&amp;I$2,"_",$H$2&amp;"-6")</f>
        <v>47-UWSIF-Alfalfa2-0_8-6</v>
      </c>
      <c r="D50" s="6" t="s">
        <v>18</v>
      </c>
      <c r="E50" s="7"/>
      <c r="F50" s="43" t="s">
        <v>76</v>
      </c>
      <c r="G50" s="39"/>
    </row>
  </sheetData>
  <mergeCells count="2">
    <mergeCell ref="K23:P23"/>
    <mergeCell ref="I33:J42"/>
  </mergeCells>
  <dataValidations count="2">
    <dataValidation type="list" allowBlank="1" showInputMessage="1" showErrorMessage="1" sqref="F2:F50" xr:uid="{DCF0C47D-B3C4-4F55-9AB9-C7898045C385}">
      <formula1>$J$21:$J$26</formula1>
    </dataValidation>
    <dataValidation type="list" allowBlank="1" showInputMessage="1" showErrorMessage="1" sqref="D28:D29 D2:D12 D45:D50" xr:uid="{681DDF26-5F11-4063-84B6-AF8EAC6B72DC}">
      <formula1>$I$21:$I$30</formula1>
    </dataValidation>
  </dataValidations>
  <printOptions horizontalCentered="1" verticalCentered="1"/>
  <pageMargins left="0.75" right="0.75" top="1" bottom="1" header="0.5" footer="0.5"/>
  <pageSetup scale="96" orientation="portrait" r:id="rId1"/>
  <headerFooter alignWithMargins="0"/>
  <ignoredErrors>
    <ignoredError sqref="C10:C12 C45:C50 C28:C29 C16:C27 C30:C35"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F1C89CA6FD94745B5721A025ADC314F" ma:contentTypeVersion="1" ma:contentTypeDescription="Create a new document." ma:contentTypeScope="" ma:versionID="9c8b9057af39ae3d6823559e7a15ea1b">
  <xsd:schema xmlns:xsd="http://www.w3.org/2001/XMLSchema" xmlns:xs="http://www.w3.org/2001/XMLSchema" xmlns:p="http://schemas.microsoft.com/office/2006/metadata/properties" xmlns:ns3="d2ccbbc5-702b-444b-9f83-8538eea9e26d" targetNamespace="http://schemas.microsoft.com/office/2006/metadata/properties" ma:root="true" ma:fieldsID="70bddb91bf52c3c0720aae8bde0d65a3" ns3:_="">
    <xsd:import namespace="d2ccbbc5-702b-444b-9f83-8538eea9e26d"/>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ccbbc5-702b-444b-9f83-8538eea9e26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7843D3-7C76-4B5B-A082-0527CD323E0B}">
  <ds:schemaRefs>
    <ds:schemaRef ds:uri="http://purl.org/dc/terms/"/>
    <ds:schemaRef ds:uri="http://purl.org/dc/dcmitype/"/>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d2ccbbc5-702b-444b-9f83-8538eea9e26d"/>
    <ds:schemaRef ds:uri="http://www.w3.org/XML/1998/namespace"/>
  </ds:schemaRefs>
</ds:datastoreItem>
</file>

<file path=customXml/itemProps2.xml><?xml version="1.0" encoding="utf-8"?>
<ds:datastoreItem xmlns:ds="http://schemas.openxmlformats.org/officeDocument/2006/customXml" ds:itemID="{8DE0D50F-80D1-4160-A522-B0EC44089995}">
  <ds:schemaRefs>
    <ds:schemaRef ds:uri="http://schemas.microsoft.com/sharepoint/v3/contenttype/forms"/>
  </ds:schemaRefs>
</ds:datastoreItem>
</file>

<file path=customXml/itemProps3.xml><?xml version="1.0" encoding="utf-8"?>
<ds:datastoreItem xmlns:ds="http://schemas.openxmlformats.org/officeDocument/2006/customXml" ds:itemID="{00DDE94F-F5B1-46F6-A195-16DFAF2C39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ccbbc5-702b-444b-9f83-8538eea9e2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Info</vt:lpstr>
      <vt:lpstr>Tray 1</vt:lpstr>
      <vt:lpstr>Tray 2</vt:lpstr>
      <vt:lpstr>Tray 3</vt:lpstr>
      <vt:lpstr>Tray 4</vt:lpstr>
      <vt:lpstr>Tray 5</vt:lpstr>
      <vt:lpstr>Tray 6</vt:lpstr>
      <vt:lpstr>Tray 7</vt:lpstr>
      <vt:lpstr>Tray 8</vt:lpstr>
      <vt:lpstr>Tray 9</vt:lpstr>
      <vt:lpstr>'Tray 2'!_45_UWSIF__Soil2</vt:lpstr>
      <vt:lpstr>'Tray 3'!_45_UWSIF__Soil2</vt:lpstr>
      <vt:lpstr>'Tray 4'!_45_UWSIF__Soil2</vt:lpstr>
      <vt:lpstr>'Tray 5'!_45_UWSIF__Soil2</vt:lpstr>
      <vt:lpstr>'Tray 6'!_45_UWSIF__Soil2</vt:lpstr>
      <vt:lpstr>'Tray 7'!_45_UWSIF__Soil2</vt:lpstr>
      <vt:lpstr>'Tray 8'!_45_UWSIF__Soil2</vt:lpstr>
      <vt:lpstr>'Tray 9'!_45_UWSIF__Soil2</vt:lpstr>
      <vt:lpstr>_45_UWSIF__Soil2</vt:lpstr>
    </vt:vector>
  </TitlesOfParts>
  <Manager/>
  <Company>University of Wyoming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Chandelle Joan Macdonald</dc:creator>
  <cp:keywords/>
  <dc:description/>
  <cp:lastModifiedBy>Chandelle Joan Macdonald</cp:lastModifiedBy>
  <cp:revision/>
  <dcterms:created xsi:type="dcterms:W3CDTF">2012-03-27T18:03:20Z</dcterms:created>
  <dcterms:modified xsi:type="dcterms:W3CDTF">2026-01-12T22:24:49Z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sMyDocuments">
    <vt:bool>true</vt:bool>
  </property>
  <property fmtid="{D5CDD505-2E9C-101B-9397-08002B2CF9AE}" pid="3" name="ContentTypeId">
    <vt:lpwstr>0x0101000F1C89CA6FD94745B5721A025ADC314F</vt:lpwstr>
  </property>
</Properties>
</file>