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b9b86cfa3c94632/Desktop/SIF Reports/updated sample sheets/"/>
    </mc:Choice>
  </mc:AlternateContent>
  <xr:revisionPtr revIDLastSave="0" documentId="8_{20373774-3AB7-4A9E-9F64-58F9E4AE8DE9}" xr6:coauthVersionLast="47" xr6:coauthVersionMax="47" xr10:uidLastSave="{00000000-0000-0000-0000-000000000000}"/>
  <bookViews>
    <workbookView xWindow="-110" yWindow="-110" windowWidth="22780" windowHeight="14540" firstSheet="1" activeTab="4" xr2:uid="{00000000-000D-0000-FFFF-FFFF00000000}"/>
  </bookViews>
  <sheets>
    <sheet name="Info" sheetId="24" r:id="rId1"/>
    <sheet name="Tray 1" sheetId="21" r:id="rId2"/>
    <sheet name="Tray 2" sheetId="28" r:id="rId3"/>
    <sheet name="Tray 3" sheetId="29" r:id="rId4"/>
    <sheet name="Tray 4" sheetId="30" r:id="rId5"/>
  </sheets>
  <definedNames>
    <definedName name="_45_UWSIF__Soil2" localSheetId="2">'Tray 2'!#REF!</definedName>
    <definedName name="_45_UWSIF__Soil2" localSheetId="3">'Tray 3'!#REF!</definedName>
    <definedName name="_45_UWSIF__Soil2" localSheetId="4">'Tray 4'!#REF!</definedName>
    <definedName name="_45_UWSIF__Soil2">'Tray 1'!#REF!</definedName>
  </definedNames>
  <calcPr calcId="191028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1" i="30" l="1"/>
  <c r="C70" i="30"/>
  <c r="C69" i="30"/>
  <c r="C67" i="30"/>
  <c r="C66" i="30"/>
  <c r="C68" i="30"/>
  <c r="C33" i="30"/>
  <c r="C34" i="30" s="1"/>
  <c r="C40" i="30"/>
  <c r="C39" i="30"/>
  <c r="C38" i="30"/>
  <c r="C37" i="30"/>
  <c r="C36" i="30"/>
  <c r="C35" i="30"/>
  <c r="C10" i="30"/>
  <c r="C9" i="30"/>
  <c r="C8" i="30"/>
  <c r="C7" i="30"/>
  <c r="C6" i="30"/>
  <c r="C5" i="30"/>
  <c r="C4" i="30"/>
  <c r="C3" i="30"/>
  <c r="C2" i="30"/>
  <c r="C11" i="30"/>
  <c r="C12" i="30" s="1"/>
  <c r="C13" i="30" s="1"/>
  <c r="C14" i="30" s="1"/>
  <c r="C15" i="30" s="1"/>
  <c r="C16" i="30" s="1"/>
  <c r="C17" i="30" s="1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71" i="29"/>
  <c r="C69" i="29"/>
  <c r="C70" i="29"/>
  <c r="C68" i="29"/>
  <c r="C67" i="29"/>
  <c r="C66" i="29"/>
  <c r="C40" i="29"/>
  <c r="C39" i="29"/>
  <c r="C38" i="29"/>
  <c r="C37" i="29"/>
  <c r="C36" i="29"/>
  <c r="C35" i="29"/>
  <c r="C10" i="29"/>
  <c r="C9" i="29"/>
  <c r="C8" i="29"/>
  <c r="C7" i="29"/>
  <c r="C6" i="29"/>
  <c r="C5" i="29"/>
  <c r="C4" i="29"/>
  <c r="C3" i="29"/>
  <c r="C2" i="29"/>
  <c r="C60" i="29"/>
  <c r="C61" i="29" s="1"/>
  <c r="C62" i="29" s="1"/>
  <c r="C33" i="29"/>
  <c r="C34" i="29" s="1"/>
  <c r="C11" i="29"/>
  <c r="C12" i="29" s="1"/>
  <c r="C13" i="29" s="1"/>
  <c r="C14" i="29" s="1"/>
  <c r="C15" i="29" s="1"/>
  <c r="C16" i="29" s="1"/>
  <c r="C17" i="29" s="1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11" i="28"/>
  <c r="C12" i="28" s="1"/>
  <c r="C13" i="28" s="1"/>
  <c r="C14" i="28" s="1"/>
  <c r="C15" i="28" s="1"/>
  <c r="C16" i="28" s="1"/>
  <c r="C17" i="28" s="1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60" i="21"/>
  <c r="C61" i="21" s="1"/>
  <c r="C32" i="21"/>
  <c r="C33" i="21" s="1"/>
  <c r="C34" i="21" s="1"/>
  <c r="C41" i="21" s="1"/>
  <c r="C42" i="21" s="1"/>
  <c r="C43" i="21" s="1"/>
  <c r="C44" i="21" s="1"/>
  <c r="C45" i="21" s="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71" i="28"/>
  <c r="C70" i="28"/>
  <c r="C69" i="28"/>
  <c r="C68" i="28"/>
  <c r="C67" i="28"/>
  <c r="C66" i="28"/>
  <c r="C40" i="28"/>
  <c r="C39" i="28"/>
  <c r="C38" i="28"/>
  <c r="C37" i="28"/>
  <c r="C36" i="28"/>
  <c r="C35" i="28"/>
  <c r="C10" i="28"/>
  <c r="C9" i="28"/>
  <c r="C8" i="28"/>
  <c r="C7" i="28"/>
  <c r="C6" i="28"/>
  <c r="C5" i="28"/>
  <c r="C4" i="28"/>
  <c r="C3" i="28"/>
  <c r="C2" i="28"/>
  <c r="C69" i="21"/>
  <c r="C68" i="21"/>
  <c r="C67" i="21"/>
  <c r="C66" i="21"/>
  <c r="C39" i="21"/>
  <c r="C38" i="21"/>
  <c r="C37" i="21"/>
  <c r="C36" i="21"/>
  <c r="C40" i="21"/>
  <c r="C70" i="21"/>
  <c r="C71" i="21"/>
  <c r="C35" i="21"/>
  <c r="C8" i="21"/>
  <c r="C7" i="21"/>
  <c r="C6" i="21"/>
  <c r="C41" i="30" l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41" i="29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41" i="28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2" i="21"/>
  <c r="C63" i="21" s="1"/>
  <c r="C64" i="21" s="1"/>
  <c r="C65" i="21" s="1"/>
  <c r="C11" i="21"/>
  <c r="C12" i="21" s="1"/>
  <c r="C13" i="21" s="1"/>
  <c r="C14" i="21" s="1"/>
  <c r="C10" i="21"/>
  <c r="C9" i="21"/>
  <c r="C5" i="21"/>
  <c r="C4" i="21"/>
  <c r="C3" i="21"/>
  <c r="C2" i="21"/>
  <c r="C60" i="30" l="1"/>
  <c r="C61" i="30"/>
  <c r="C62" i="30" s="1"/>
  <c r="C63" i="30" s="1"/>
  <c r="C64" i="30" s="1"/>
  <c r="C65" i="30" s="1"/>
  <c r="C63" i="29"/>
  <c r="C64" i="29" s="1"/>
  <c r="C65" i="29" s="1"/>
  <c r="C63" i="28"/>
  <c r="C64" i="28" s="1"/>
  <c r="C65" i="28" s="1"/>
  <c r="C15" i="21"/>
  <c r="C16" i="21" s="1"/>
  <c r="C17" i="21" s="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</calcChain>
</file>

<file path=xl/sharedStrings.xml><?xml version="1.0" encoding="utf-8"?>
<sst xmlns="http://schemas.openxmlformats.org/spreadsheetml/2006/main" count="508" uniqueCount="109">
  <si>
    <t>AS#</t>
  </si>
  <si>
    <t>WELL</t>
  </si>
  <si>
    <t>UWSIF ID</t>
  </si>
  <si>
    <t>SAMPLE ID</t>
  </si>
  <si>
    <t>WEIGHT</t>
  </si>
  <si>
    <t>NOTES</t>
  </si>
  <si>
    <t>TRAY #</t>
  </si>
  <si>
    <t>PI</t>
  </si>
  <si>
    <t>A1</t>
  </si>
  <si>
    <t>A2</t>
  </si>
  <si>
    <t>A3</t>
  </si>
  <si>
    <t>A4</t>
  </si>
  <si>
    <t>100-CAROUSEL TEMPLATE*</t>
  </si>
  <si>
    <t>A5</t>
  </si>
  <si>
    <t>Yellow fields are filled out by User.</t>
  </si>
  <si>
    <t>A6</t>
  </si>
  <si>
    <t>Please answer questions fully</t>
  </si>
  <si>
    <t>A7</t>
  </si>
  <si>
    <t xml:space="preserve">Grey fields are filled out by SIF Techs Only </t>
  </si>
  <si>
    <t>A8</t>
  </si>
  <si>
    <t>A9</t>
  </si>
  <si>
    <t>*Use 50 Carousel template if sample diameter</t>
  </si>
  <si>
    <t>A10</t>
  </si>
  <si>
    <t>is larger than 3.5mm</t>
  </si>
  <si>
    <t>A11</t>
  </si>
  <si>
    <t>Institution:</t>
  </si>
  <si>
    <t>A12</t>
  </si>
  <si>
    <t>Project Name:</t>
  </si>
  <si>
    <t>B1</t>
  </si>
  <si>
    <t>Data Deadline:</t>
  </si>
  <si>
    <t>B2</t>
  </si>
  <si>
    <t>Sample Substrate:</t>
  </si>
  <si>
    <t>B3</t>
  </si>
  <si>
    <t>Irreplaceable: (y/n)</t>
  </si>
  <si>
    <t>B4</t>
  </si>
  <si>
    <t>Have these samples been pretreated?</t>
  </si>
  <si>
    <t xml:space="preserve">If treated, please contact SIF (uwyosif@uwyo.edu), to discuss SOP. </t>
  </si>
  <si>
    <t>B5</t>
  </si>
  <si>
    <t>B6</t>
  </si>
  <si>
    <t>Are these samples Enriched?</t>
  </si>
  <si>
    <t>B7</t>
  </si>
  <si>
    <t>B8</t>
  </si>
  <si>
    <t xml:space="preserve">Estimated Enrichement? </t>
  </si>
  <si>
    <t>B9</t>
  </si>
  <si>
    <t>Do these samples need to be expedited?</t>
  </si>
  <si>
    <t>B10</t>
  </si>
  <si>
    <t>B11</t>
  </si>
  <si>
    <t>User Comments: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</si>
  <si>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</si>
  <si>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</si>
  <si>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</si>
  <si>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</si>
  <si>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</si>
  <si>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</si>
  <si>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</si>
  <si>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</si>
  <si>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</si>
  <si>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</si>
  <si>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</si>
  <si>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</si>
  <si>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</si>
  <si>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</si>
  <si>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</si>
  <si>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</si>
  <si>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</si>
  <si>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</si>
  <si>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</si>
  <si>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</si>
  <si>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SIF USE ONLY</t>
  </si>
  <si>
    <t>Data Recordings</t>
  </si>
  <si>
    <t>Initials</t>
  </si>
  <si>
    <t>Additional Notes</t>
  </si>
  <si>
    <t>D8</t>
  </si>
  <si>
    <t>D9</t>
  </si>
  <si>
    <t>D10</t>
  </si>
  <si>
    <t>Loading &amp; Pre-Run Notes</t>
  </si>
  <si>
    <t>D11</t>
  </si>
  <si>
    <t>Post-Run Notes</t>
  </si>
  <si>
    <t>D12</t>
  </si>
  <si>
    <t>Chromatography Reviewed</t>
  </si>
  <si>
    <t>E1</t>
  </si>
  <si>
    <t>Repro</t>
  </si>
  <si>
    <t>E2</t>
  </si>
  <si>
    <t>Data Processing Notes</t>
  </si>
  <si>
    <t>E3</t>
  </si>
  <si>
    <t>Unbillable Data? (#/yes/maybe)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</si>
  <si>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</si>
  <si>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</si>
  <si>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</si>
  <si>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</si>
  <si>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</si>
  <si>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</si>
  <si>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</si>
  <si>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</si>
  <si>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</si>
  <si>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</si>
  <si>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</si>
  <si>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</si>
  <si>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</si>
  <si>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</si>
  <si>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</si>
  <si>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</si>
  <si>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</si>
  <si>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</si>
  <si>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</si>
  <si>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42-USGS-Tibetan Hair-</t>
  </si>
  <si>
    <t>43-USGS-Indian Hair-</t>
  </si>
  <si>
    <t>34-UWSIF-Chicken</t>
  </si>
  <si>
    <t>Rush fees may apply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</si>
</sst>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u/>
      <sz val="10"/>
      <color theme="10"/>
      <name val="Arial"/>
      <family val="2"/>
    </font>
    <font>
      <sz val="12"/>
      <color rgb="FF323338"/>
      <name val="Poppins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B9"/>
        <bgColor rgb="FF000000"/>
      </patternFill>
    </fill>
    <fill>
      <patternFill patternType="solid">
        <fgColor rgb="FFAFABAB"/>
        <bgColor rgb="FF969696"/>
      </patternFill>
    </fill>
    <fill>
      <patternFill patternType="solid">
        <fgColor theme="0" tint="-0.3499862666707357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</cellStyleXfs>
  <cellXfs count="68">
    <xf numFmtId="0" fontId="0" fillId="0" borderId="0" xfId="0"/>
    <xf numFmtId="0" fontId="1" fillId="2" borderId="1" xfId="1" applyFill="1" applyBorder="1" applyAlignment="1">
      <alignment vertical="center"/>
    </xf>
    <xf numFmtId="0" fontId="1" fillId="0" borderId="0" xfId="1" applyAlignment="1">
      <alignment vertical="center"/>
    </xf>
    <xf numFmtId="0" fontId="9" fillId="0" borderId="0" xfId="0" applyFont="1" applyAlignment="1">
      <alignment vertical="center"/>
    </xf>
    <xf numFmtId="0" fontId="1" fillId="5" borderId="6" xfId="1" applyFill="1" applyBorder="1" applyAlignment="1" applyProtection="1">
      <alignment vertical="center"/>
      <protection locked="0"/>
    </xf>
    <xf numFmtId="0" fontId="1" fillId="0" borderId="10" xfId="1" applyBorder="1" applyAlignment="1">
      <alignment vertical="center" wrapText="1"/>
    </xf>
    <xf numFmtId="0" fontId="1" fillId="0" borderId="0" xfId="1" applyAlignment="1">
      <alignment vertical="center" wrapText="1"/>
    </xf>
    <xf numFmtId="0" fontId="1" fillId="8" borderId="3" xfId="1" applyFill="1" applyBorder="1" applyAlignment="1">
      <alignment vertical="center"/>
    </xf>
    <xf numFmtId="0" fontId="1" fillId="8" borderId="1" xfId="1" applyFill="1" applyBorder="1" applyAlignment="1">
      <alignment vertical="center"/>
    </xf>
    <xf numFmtId="164" fontId="1" fillId="7" borderId="3" xfId="1" applyNumberFormat="1" applyFill="1" applyBorder="1" applyAlignment="1">
      <alignment horizontal="right" vertical="center"/>
    </xf>
    <xf numFmtId="0" fontId="2" fillId="2" borderId="0" xfId="1" applyFont="1" applyFill="1" applyAlignment="1">
      <alignment vertical="center"/>
    </xf>
    <xf numFmtId="0" fontId="2" fillId="2" borderId="1" xfId="1" applyFont="1" applyFill="1" applyBorder="1" applyAlignment="1">
      <alignment vertical="center"/>
    </xf>
    <xf numFmtId="164" fontId="2" fillId="2" borderId="1" xfId="1" applyNumberFormat="1" applyFont="1" applyFill="1" applyBorder="1" applyAlignment="1">
      <alignment vertical="center"/>
    </xf>
    <xf numFmtId="0" fontId="2" fillId="2" borderId="2" xfId="1" applyFont="1" applyFill="1" applyBorder="1" applyAlignment="1">
      <alignment vertical="center"/>
    </xf>
    <xf numFmtId="0" fontId="1" fillId="8" borderId="1" xfId="1" applyFill="1" applyBorder="1" applyAlignment="1" applyProtection="1">
      <alignment vertical="center"/>
      <protection locked="0"/>
    </xf>
    <xf numFmtId="0" fontId="1" fillId="4" borderId="1" xfId="1" applyFill="1" applyBorder="1" applyAlignment="1">
      <alignment vertical="center"/>
    </xf>
    <xf numFmtId="0" fontId="3" fillId="3" borderId="1" xfId="1" applyFont="1" applyFill="1" applyBorder="1" applyAlignment="1">
      <alignment vertical="center"/>
    </xf>
    <xf numFmtId="0" fontId="1" fillId="5" borderId="6" xfId="1" applyFill="1" applyBorder="1" applyAlignment="1">
      <alignment vertical="center"/>
    </xf>
    <xf numFmtId="0" fontId="1" fillId="5" borderId="7" xfId="1" applyFill="1" applyBorder="1" applyAlignment="1">
      <alignment vertical="center"/>
    </xf>
    <xf numFmtId="164" fontId="1" fillId="7" borderId="4" xfId="1" applyNumberFormat="1" applyFill="1" applyBorder="1" applyAlignment="1">
      <alignment vertical="center"/>
    </xf>
    <xf numFmtId="0" fontId="1" fillId="5" borderId="10" xfId="1" applyFill="1" applyBorder="1" applyAlignment="1">
      <alignment vertical="center"/>
    </xf>
    <xf numFmtId="0" fontId="1" fillId="5" borderId="9" xfId="1" applyFill="1" applyBorder="1" applyAlignment="1">
      <alignment vertical="center"/>
    </xf>
    <xf numFmtId="49" fontId="2" fillId="4" borderId="26" xfId="0" applyNumberFormat="1" applyFont="1" applyFill="1" applyBorder="1" applyAlignment="1">
      <alignment vertical="center"/>
    </xf>
    <xf numFmtId="0" fontId="1" fillId="5" borderId="1" xfId="1" applyFill="1" applyBorder="1" applyAlignment="1" applyProtection="1">
      <alignment vertical="center"/>
      <protection locked="0"/>
    </xf>
    <xf numFmtId="49" fontId="2" fillId="4" borderId="16" xfId="0" applyNumberFormat="1" applyFont="1" applyFill="1" applyBorder="1" applyAlignment="1">
      <alignment vertical="center"/>
    </xf>
    <xf numFmtId="0" fontId="8" fillId="0" borderId="0" xfId="3" applyAlignment="1">
      <alignment vertical="center"/>
    </xf>
    <xf numFmtId="0" fontId="1" fillId="5" borderId="7" xfId="1" applyFill="1" applyBorder="1" applyAlignment="1" applyProtection="1">
      <alignment vertical="center"/>
      <protection locked="0"/>
    </xf>
    <xf numFmtId="0" fontId="1" fillId="5" borderId="10" xfId="1" applyFill="1" applyBorder="1" applyAlignment="1" applyProtection="1">
      <alignment vertical="center"/>
      <protection locked="0"/>
    </xf>
    <xf numFmtId="0" fontId="1" fillId="5" borderId="11" xfId="1" applyFill="1" applyBorder="1" applyAlignment="1" applyProtection="1">
      <alignment vertical="center"/>
      <protection locked="0"/>
    </xf>
    <xf numFmtId="0" fontId="1" fillId="5" borderId="8" xfId="1" applyFill="1" applyBorder="1" applyAlignment="1" applyProtection="1">
      <alignment vertical="center"/>
      <protection locked="0"/>
    </xf>
    <xf numFmtId="0" fontId="1" fillId="5" borderId="9" xfId="1" applyFill="1" applyBorder="1" applyAlignment="1" applyProtection="1">
      <alignment vertical="center"/>
      <protection locked="0"/>
    </xf>
    <xf numFmtId="0" fontId="2" fillId="8" borderId="19" xfId="0" applyFont="1" applyFill="1" applyBorder="1" applyAlignment="1">
      <alignment vertical="center"/>
    </xf>
    <xf numFmtId="0" fontId="4" fillId="8" borderId="24" xfId="0" applyFont="1" applyFill="1" applyBorder="1" applyAlignment="1">
      <alignment vertical="center"/>
    </xf>
    <xf numFmtId="0" fontId="4" fillId="8" borderId="14" xfId="0" applyFont="1" applyFill="1" applyBorder="1" applyAlignment="1">
      <alignment vertical="center"/>
    </xf>
    <xf numFmtId="0" fontId="1" fillId="8" borderId="16" xfId="1" applyFill="1" applyBorder="1" applyAlignment="1">
      <alignment vertical="center"/>
    </xf>
    <xf numFmtId="0" fontId="1" fillId="8" borderId="18" xfId="1" applyFill="1" applyBorder="1" applyAlignment="1">
      <alignment vertical="center"/>
    </xf>
    <xf numFmtId="0" fontId="1" fillId="8" borderId="17" xfId="1" applyFill="1" applyBorder="1" applyAlignment="1">
      <alignment vertical="center"/>
    </xf>
    <xf numFmtId="0" fontId="2" fillId="8" borderId="25" xfId="0" applyFont="1" applyFill="1" applyBorder="1" applyAlignment="1">
      <alignment vertical="center"/>
    </xf>
    <xf numFmtId="0" fontId="7" fillId="8" borderId="5" xfId="0" applyFont="1" applyFill="1" applyBorder="1" applyAlignment="1">
      <alignment vertical="center"/>
    </xf>
    <xf numFmtId="0" fontId="7" fillId="8" borderId="8" xfId="0" applyFont="1" applyFill="1" applyBorder="1" applyAlignment="1">
      <alignment vertical="center"/>
    </xf>
    <xf numFmtId="0" fontId="7" fillId="8" borderId="27" xfId="0" applyFont="1" applyFill="1" applyBorder="1" applyAlignment="1">
      <alignment vertical="center"/>
    </xf>
    <xf numFmtId="0" fontId="2" fillId="8" borderId="12" xfId="0" applyFont="1" applyFill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0" fontId="7" fillId="8" borderId="2" xfId="0" applyFont="1" applyFill="1" applyBorder="1" applyAlignment="1">
      <alignment vertical="center"/>
    </xf>
    <xf numFmtId="0" fontId="7" fillId="8" borderId="15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6" fillId="8" borderId="21" xfId="0" applyFont="1" applyFill="1" applyBorder="1" applyAlignment="1">
      <alignment vertical="center"/>
    </xf>
    <xf numFmtId="0" fontId="6" fillId="8" borderId="22" xfId="0" applyFont="1" applyFill="1" applyBorder="1" applyAlignment="1">
      <alignment vertical="center"/>
    </xf>
    <xf numFmtId="0" fontId="6" fillId="8" borderId="23" xfId="0" applyFont="1" applyFill="1" applyBorder="1" applyAlignment="1">
      <alignment vertical="center"/>
    </xf>
    <xf numFmtId="164" fontId="1" fillId="0" borderId="0" xfId="1" applyNumberFormat="1" applyAlignment="1">
      <alignment vertical="center"/>
    </xf>
    <xf numFmtId="0" fontId="1" fillId="8" borderId="0" xfId="1" applyFill="1" applyAlignment="1">
      <alignment vertical="center"/>
    </xf>
    <xf numFmtId="164" fontId="3" fillId="3" borderId="0" xfId="1" applyNumberFormat="1" applyFont="1" applyFill="1" applyAlignment="1" applyProtection="1">
      <alignment vertical="center"/>
      <protection locked="0"/>
    </xf>
    <xf numFmtId="0" fontId="3" fillId="3" borderId="1" xfId="1" applyFont="1" applyFill="1" applyBorder="1" applyAlignment="1" applyProtection="1">
      <alignment horizontal="center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1" fillId="3" borderId="1" xfId="1" applyFill="1" applyBorder="1" applyAlignment="1" applyProtection="1">
      <alignment horizontal="center"/>
      <protection locked="0"/>
    </xf>
    <xf numFmtId="0" fontId="1" fillId="6" borderId="1" xfId="0" applyFont="1" applyFill="1" applyBorder="1" applyAlignment="1" applyProtection="1">
      <alignment horizontal="center"/>
      <protection locked="0"/>
    </xf>
    <xf numFmtId="0" fontId="2" fillId="3" borderId="1" xfId="1" applyFont="1" applyFill="1" applyBorder="1" applyAlignment="1" applyProtection="1">
      <alignment horizontal="center" vertical="center"/>
      <protection locked="0"/>
    </xf>
    <xf numFmtId="0" fontId="1" fillId="0" borderId="10" xfId="1" applyBorder="1" applyAlignment="1">
      <alignment vertical="center"/>
    </xf>
    <xf numFmtId="0" fontId="1" fillId="0" borderId="0" xfId="1" applyAlignment="1">
      <alignment vertical="center"/>
    </xf>
    <xf numFmtId="164" fontId="5" fillId="8" borderId="6" xfId="1" applyNumberFormat="1" applyFont="1" applyFill="1" applyBorder="1" applyAlignment="1">
      <alignment vertical="center"/>
    </xf>
    <xf numFmtId="164" fontId="5" fillId="8" borderId="7" xfId="1" applyNumberFormat="1" applyFont="1" applyFill="1" applyBorder="1" applyAlignment="1">
      <alignment vertical="center"/>
    </xf>
    <xf numFmtId="164" fontId="5" fillId="8" borderId="8" xfId="1" applyNumberFormat="1" applyFont="1" applyFill="1" applyBorder="1" applyAlignment="1">
      <alignment vertical="center"/>
    </xf>
    <xf numFmtId="164" fontId="5" fillId="8" borderId="9" xfId="1" applyNumberFormat="1" applyFont="1" applyFill="1" applyBorder="1" applyAlignment="1">
      <alignment vertical="center"/>
    </xf>
    <xf numFmtId="49" fontId="2" fillId="4" borderId="13" xfId="0" applyNumberFormat="1" applyFont="1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49" fontId="2" fillId="4" borderId="16" xfId="0" applyNumberFormat="1" applyFont="1" applyFill="1" applyBorder="1" applyAlignment="1">
      <alignment vertical="center" wrapText="1"/>
    </xf>
    <xf numFmtId="0" fontId="1" fillId="5" borderId="3" xfId="1" applyFill="1" applyBorder="1" applyAlignment="1" applyProtection="1">
      <alignment vertical="center"/>
      <protection locked="0"/>
    </xf>
    <xf numFmtId="0" fontId="1" fillId="5" borderId="5" xfId="1" applyFill="1" applyBorder="1" applyAlignment="1" applyProtection="1">
      <alignment vertical="center"/>
      <protection locked="0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01850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wyosif@uwyo.ed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uwyosif@uwyo.ed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uwyosif@uwyo.ed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uwyosif@uwyo.ed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opLeftCell="A32" workbookViewId="0">
      <selection activeCell="P24" sqref="P24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O71"/>
  <sheetViews>
    <sheetView zoomScaleNormal="100" workbookViewId="0">
      <pane ySplit="1" topLeftCell="A30" activePane="bottomLeft" state="frozen"/>
      <selection activeCell="D71" sqref="D71"/>
      <selection pane="bottomLeft" activeCell="D64" sqref="D64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49" customWidth="1"/>
    <col min="4" max="4" width="19.54296875" style="2" bestFit="1" customWidth="1"/>
    <col min="5" max="6" width="16.1796875" style="2" customWidth="1"/>
    <col min="7" max="7" width="8.453125" style="2" customWidth="1"/>
    <col min="8" max="8" width="24.81640625" style="2" customWidth="1"/>
    <col min="9" max="9" width="18.7265625" style="2" customWidth="1"/>
    <col min="10" max="10" width="26.26953125" style="2" customWidth="1"/>
    <col min="11" max="11" width="27" style="2" customWidth="1"/>
    <col min="12" max="16384" width="9.1796875" style="2"/>
  </cols>
  <sheetData>
    <row r="1" spans="1:9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/>
    </row>
    <row r="2" spans="1:9" ht="13" customHeight="1" x14ac:dyDescent="0.25">
      <c r="A2" s="1">
        <v>1</v>
      </c>
      <c r="B2" s="1" t="s">
        <v>8</v>
      </c>
      <c r="C2" s="9" t="str">
        <f>D2&amp;I$2+0.11</f>
        <v>34-UWSIF-Chicken0.11</v>
      </c>
      <c r="D2" s="7" t="s">
        <v>107</v>
      </c>
      <c r="E2" s="8"/>
      <c r="F2" s="8"/>
      <c r="G2" s="14">
        <v>1</v>
      </c>
      <c r="H2" s="56"/>
      <c r="I2" s="8"/>
    </row>
    <row r="3" spans="1:9" ht="13" customHeight="1" x14ac:dyDescent="0.25">
      <c r="A3" s="1">
        <v>2</v>
      </c>
      <c r="B3" s="1" t="s">
        <v>9</v>
      </c>
      <c r="C3" s="9" t="str">
        <f>D3&amp;I$2+0.12</f>
        <v>34-UWSIF-Chicken0.12</v>
      </c>
      <c r="D3" s="7" t="s">
        <v>107</v>
      </c>
      <c r="E3" s="8"/>
      <c r="F3" s="50"/>
    </row>
    <row r="4" spans="1:9" ht="13" customHeight="1" x14ac:dyDescent="0.25">
      <c r="A4" s="1">
        <v>3</v>
      </c>
      <c r="B4" s="1" t="s">
        <v>10</v>
      </c>
      <c r="C4" s="9" t="str">
        <f>D4&amp;I$2+0.13</f>
        <v>34-UWSIF-Chicken0.13</v>
      </c>
      <c r="D4" s="7" t="s">
        <v>107</v>
      </c>
      <c r="E4" s="8"/>
      <c r="F4" s="50"/>
    </row>
    <row r="5" spans="1:9" ht="13" customHeight="1" x14ac:dyDescent="0.25">
      <c r="A5" s="1">
        <v>4</v>
      </c>
      <c r="B5" s="1" t="s">
        <v>11</v>
      </c>
      <c r="C5" s="9" t="str">
        <f>D5&amp;I$2+0.14</f>
        <v>34-UWSIF-Chicken0.14</v>
      </c>
      <c r="D5" s="7" t="s">
        <v>107</v>
      </c>
      <c r="E5" s="8"/>
      <c r="F5" s="50"/>
      <c r="H5" s="15" t="s">
        <v>12</v>
      </c>
      <c r="I5" s="15"/>
    </row>
    <row r="6" spans="1:9" ht="13" customHeight="1" x14ac:dyDescent="0.25">
      <c r="A6" s="1">
        <v>5</v>
      </c>
      <c r="B6" s="1" t="s">
        <v>13</v>
      </c>
      <c r="C6" s="9" t="str">
        <f>D6&amp;I$2+0.11</f>
        <v>42-USGS-Tibetan Hair-0.11</v>
      </c>
      <c r="D6" s="7" t="s">
        <v>105</v>
      </c>
      <c r="E6" s="8"/>
      <c r="F6" s="50"/>
      <c r="H6" s="16" t="s">
        <v>14</v>
      </c>
      <c r="I6" s="16"/>
    </row>
    <row r="7" spans="1:9" ht="13" customHeight="1" x14ac:dyDescent="0.25">
      <c r="A7" s="1">
        <v>6</v>
      </c>
      <c r="B7" s="1" t="s">
        <v>15</v>
      </c>
      <c r="C7" s="9" t="str">
        <f>D7&amp;I$2+0.12</f>
        <v>42-USGS-Tibetan Hair-0.12</v>
      </c>
      <c r="D7" s="7" t="s">
        <v>105</v>
      </c>
      <c r="E7" s="8"/>
      <c r="F7" s="50"/>
      <c r="H7" s="16" t="s">
        <v>16</v>
      </c>
      <c r="I7" s="16"/>
    </row>
    <row r="8" spans="1:9" ht="13" customHeight="1" x14ac:dyDescent="0.25">
      <c r="A8" s="1">
        <v>7</v>
      </c>
      <c r="B8" s="1" t="s">
        <v>17</v>
      </c>
      <c r="C8" s="9" t="str">
        <f>D8&amp;I$2+0.13</f>
        <v>42-USGS-Tibetan Hair-0.13</v>
      </c>
      <c r="D8" s="7" t="s">
        <v>105</v>
      </c>
      <c r="E8" s="8"/>
      <c r="F8" s="50"/>
      <c r="H8" s="59" t="s">
        <v>18</v>
      </c>
      <c r="I8" s="60"/>
    </row>
    <row r="9" spans="1:9" ht="13" customHeight="1" x14ac:dyDescent="0.25">
      <c r="A9" s="1">
        <v>8</v>
      </c>
      <c r="B9" s="1" t="s">
        <v>19</v>
      </c>
      <c r="C9" s="9" t="str">
        <f>D9&amp;I$2+0.11</f>
        <v>43-USGS-Indian Hair-0.11</v>
      </c>
      <c r="D9" s="7" t="s">
        <v>106</v>
      </c>
      <c r="E9" s="8"/>
      <c r="F9" s="50"/>
      <c r="H9" s="61"/>
      <c r="I9" s="62"/>
    </row>
    <row r="10" spans="1:9" ht="13" customHeight="1" x14ac:dyDescent="0.25">
      <c r="A10" s="1">
        <v>9</v>
      </c>
      <c r="B10" s="1" t="s">
        <v>20</v>
      </c>
      <c r="C10" s="9" t="str">
        <f>D10&amp;I$2+0.12</f>
        <v>43-USGS-Indian Hair-0.12</v>
      </c>
      <c r="D10" s="7" t="s">
        <v>106</v>
      </c>
      <c r="E10" s="8"/>
      <c r="F10" s="50"/>
      <c r="H10" s="17" t="s">
        <v>21</v>
      </c>
      <c r="I10" s="18"/>
    </row>
    <row r="11" spans="1:9" ht="13" customHeight="1" thickBot="1" x14ac:dyDescent="0.3">
      <c r="A11" s="1">
        <v>10</v>
      </c>
      <c r="B11" s="1" t="s">
        <v>22</v>
      </c>
      <c r="C11" s="19">
        <f>I$2+0.001</f>
        <v>1E-3</v>
      </c>
      <c r="D11" s="52"/>
      <c r="E11" s="53"/>
      <c r="F11" s="51"/>
      <c r="H11" s="20" t="s">
        <v>23</v>
      </c>
      <c r="I11" s="21"/>
    </row>
    <row r="12" spans="1:9" ht="13" customHeight="1" thickBot="1" x14ac:dyDescent="0.3">
      <c r="A12" s="1">
        <v>11</v>
      </c>
      <c r="B12" s="1" t="s">
        <v>24</v>
      </c>
      <c r="C12" s="19">
        <f>C11+0.001</f>
        <v>2E-3</v>
      </c>
      <c r="D12" s="52"/>
      <c r="E12" s="53"/>
      <c r="F12" s="51"/>
      <c r="H12" s="22" t="s">
        <v>25</v>
      </c>
      <c r="I12" s="23"/>
    </row>
    <row r="13" spans="1:9" ht="13" customHeight="1" thickBot="1" x14ac:dyDescent="0.3">
      <c r="A13" s="1">
        <v>12</v>
      </c>
      <c r="B13" s="1" t="s">
        <v>26</v>
      </c>
      <c r="C13" s="19">
        <f t="shared" ref="C13:C14" si="0">C12+0.001</f>
        <v>3.0000000000000001E-3</v>
      </c>
      <c r="D13" s="54"/>
      <c r="E13" s="53"/>
      <c r="F13" s="51"/>
      <c r="H13" s="22" t="s">
        <v>27</v>
      </c>
      <c r="I13" s="23"/>
    </row>
    <row r="14" spans="1:9" ht="13" customHeight="1" thickBot="1" x14ac:dyDescent="0.3">
      <c r="A14" s="1">
        <v>13</v>
      </c>
      <c r="B14" s="1" t="s">
        <v>28</v>
      </c>
      <c r="C14" s="19">
        <f t="shared" si="0"/>
        <v>4.0000000000000001E-3</v>
      </c>
      <c r="D14" s="54"/>
      <c r="E14" s="53"/>
      <c r="F14" s="51"/>
      <c r="H14" s="22" t="s">
        <v>29</v>
      </c>
      <c r="I14" s="23"/>
    </row>
    <row r="15" spans="1:9" ht="13" customHeight="1" thickBot="1" x14ac:dyDescent="0.3">
      <c r="A15" s="1">
        <v>14</v>
      </c>
      <c r="B15" s="1" t="s">
        <v>30</v>
      </c>
      <c r="C15" s="19">
        <f t="shared" ref="C15:C34" si="1">C14+0.001</f>
        <v>5.0000000000000001E-3</v>
      </c>
      <c r="D15" s="54"/>
      <c r="E15" s="53"/>
      <c r="F15" s="51"/>
      <c r="H15" s="24" t="s">
        <v>31</v>
      </c>
      <c r="I15" s="23"/>
    </row>
    <row r="16" spans="1:9" ht="13" customHeight="1" thickBot="1" x14ac:dyDescent="0.3">
      <c r="A16" s="1">
        <v>15</v>
      </c>
      <c r="B16" s="1" t="s">
        <v>32</v>
      </c>
      <c r="C16" s="19">
        <f t="shared" si="1"/>
        <v>6.0000000000000001E-3</v>
      </c>
      <c r="D16" s="54"/>
      <c r="E16" s="53"/>
      <c r="F16" s="51"/>
      <c r="H16" s="24" t="s">
        <v>33</v>
      </c>
      <c r="I16" s="23"/>
    </row>
    <row r="17" spans="1:15" ht="13" customHeight="1" x14ac:dyDescent="0.25">
      <c r="A17" s="1">
        <v>16</v>
      </c>
      <c r="B17" s="1" t="s">
        <v>34</v>
      </c>
      <c r="C17" s="19">
        <f t="shared" si="1"/>
        <v>7.0000000000000001E-3</v>
      </c>
      <c r="D17" s="54"/>
      <c r="E17" s="53"/>
      <c r="F17" s="51"/>
      <c r="H17" s="63" t="s">
        <v>35</v>
      </c>
      <c r="I17" s="66"/>
      <c r="J17" s="25" t="s">
        <v>36</v>
      </c>
    </row>
    <row r="18" spans="1:15" ht="13" customHeight="1" thickBot="1" x14ac:dyDescent="0.3">
      <c r="A18" s="1">
        <v>17</v>
      </c>
      <c r="B18" s="1" t="s">
        <v>37</v>
      </c>
      <c r="C18" s="19">
        <f t="shared" si="1"/>
        <v>8.0000000000000002E-3</v>
      </c>
      <c r="D18" s="54"/>
      <c r="E18" s="53"/>
      <c r="F18" s="51"/>
      <c r="H18" s="64"/>
      <c r="I18" s="67"/>
    </row>
    <row r="19" spans="1:15" ht="13" customHeight="1" x14ac:dyDescent="0.25">
      <c r="A19" s="1">
        <v>18</v>
      </c>
      <c r="B19" s="1" t="s">
        <v>38</v>
      </c>
      <c r="C19" s="19">
        <f t="shared" si="1"/>
        <v>9.0000000000000011E-3</v>
      </c>
      <c r="D19" s="54"/>
      <c r="E19" s="53"/>
      <c r="F19" s="51"/>
      <c r="H19" s="63" t="s">
        <v>39</v>
      </c>
      <c r="I19" s="66"/>
    </row>
    <row r="20" spans="1:15" ht="13" customHeight="1" thickBot="1" x14ac:dyDescent="0.3">
      <c r="A20" s="1">
        <v>19</v>
      </c>
      <c r="B20" s="1" t="s">
        <v>40</v>
      </c>
      <c r="C20" s="19">
        <f t="shared" si="1"/>
        <v>1.0000000000000002E-2</v>
      </c>
      <c r="D20" s="54"/>
      <c r="E20" s="53"/>
      <c r="F20" s="51"/>
      <c r="H20" s="64"/>
      <c r="I20" s="67"/>
    </row>
    <row r="21" spans="1:15" ht="12.75" customHeight="1" thickBot="1" x14ac:dyDescent="0.3">
      <c r="A21" s="1">
        <v>20</v>
      </c>
      <c r="B21" s="1" t="s">
        <v>41</v>
      </c>
      <c r="C21" s="19">
        <f t="shared" si="1"/>
        <v>1.1000000000000003E-2</v>
      </c>
      <c r="D21" s="54"/>
      <c r="E21" s="53"/>
      <c r="F21" s="51"/>
      <c r="H21" s="22" t="s">
        <v>42</v>
      </c>
      <c r="I21" s="23"/>
      <c r="K21" s="3"/>
      <c r="L21" s="3"/>
      <c r="M21" s="3"/>
      <c r="N21" s="3"/>
    </row>
    <row r="22" spans="1:15" ht="12.75" customHeight="1" x14ac:dyDescent="0.25">
      <c r="A22" s="1">
        <v>21</v>
      </c>
      <c r="B22" s="1" t="s">
        <v>43</v>
      </c>
      <c r="C22" s="19">
        <f t="shared" si="1"/>
        <v>1.2000000000000004E-2</v>
      </c>
      <c r="D22" s="54"/>
      <c r="E22" s="53"/>
      <c r="F22" s="51"/>
      <c r="H22" s="63" t="s">
        <v>44</v>
      </c>
      <c r="I22" s="66"/>
      <c r="J22" s="2" t="s">
        <v>108</v>
      </c>
      <c r="K22" s="3"/>
      <c r="L22" s="3"/>
      <c r="M22" s="3"/>
      <c r="N22" s="3"/>
    </row>
    <row r="23" spans="1:15" ht="12.75" customHeight="1" thickBot="1" x14ac:dyDescent="0.3">
      <c r="A23" s="1">
        <v>22</v>
      </c>
      <c r="B23" s="1" t="s">
        <v>45</v>
      </c>
      <c r="C23" s="19">
        <f t="shared" si="1"/>
        <v>1.3000000000000005E-2</v>
      </c>
      <c r="D23" s="54"/>
      <c r="E23" s="53"/>
      <c r="F23" s="51"/>
      <c r="H23" s="65"/>
      <c r="I23" s="67"/>
      <c r="J23" s="57"/>
      <c r="K23" s="58"/>
      <c r="L23" s="58"/>
      <c r="M23" s="58"/>
      <c r="N23" s="58"/>
      <c r="O23" s="58"/>
    </row>
    <row r="24" spans="1:15" ht="12.75" customHeight="1" x14ac:dyDescent="0.25">
      <c r="A24" s="1">
        <v>23</v>
      </c>
      <c r="B24" s="1" t="s">
        <v>46</v>
      </c>
      <c r="C24" s="19">
        <f t="shared" si="1"/>
        <v>1.4000000000000005E-2</v>
      </c>
      <c r="D24" s="54"/>
      <c r="E24" s="53"/>
      <c r="F24" s="51"/>
      <c r="H24" s="4" t="s">
        <v>47</v>
      </c>
      <c r="I24" s="26"/>
      <c r="J24" s="5"/>
      <c r="K24" s="6"/>
      <c r="L24" s="3"/>
      <c r="M24" s="3"/>
      <c r="N24" s="3"/>
    </row>
    <row r="25" spans="1:15" ht="12.75" customHeight="1" x14ac:dyDescent="0.25">
      <c r="A25" s="1">
        <v>24</v>
      </c>
      <c r="B25" s="1" t="s">
        <v>48</v>
      </c>
      <c r="C25" s="19">
        <f t="shared" si="1"/>
        <v>1.5000000000000006E-2</v>
      </c>
      <c r="D25" s="54"/>
      <c r="E25" s="53"/>
      <c r="F25" s="51"/>
      <c r="H25" s="27"/>
      <c r="I25" s="28"/>
      <c r="K25" s="3"/>
      <c r="L25" s="3"/>
      <c r="M25" s="3"/>
      <c r="N25" s="3"/>
    </row>
    <row r="26" spans="1:15" ht="12.75" customHeight="1" x14ac:dyDescent="0.25">
      <c r="A26" s="1">
        <v>25</v>
      </c>
      <c r="B26" s="1" t="s">
        <v>49</v>
      </c>
      <c r="C26" s="19">
        <f t="shared" si="1"/>
        <v>1.6000000000000007E-2</v>
      </c>
      <c r="D26" s="54"/>
      <c r="E26" s="53"/>
      <c r="F26" s="51"/>
      <c r="H26" s="27"/>
      <c r="I26" s="28"/>
      <c r="K26" s="3"/>
      <c r="L26" s="3"/>
      <c r="M26" s="3"/>
      <c r="N26" s="3"/>
    </row>
    <row r="27" spans="1:15" ht="12.75" customHeight="1" x14ac:dyDescent="0.25">
      <c r="A27" s="1">
        <v>26</v>
      </c>
      <c r="B27" s="1" t="s">
        <v>50</v>
      </c>
      <c r="C27" s="19">
        <f t="shared" si="1"/>
        <v>1.7000000000000008E-2</v>
      </c>
      <c r="D27" s="54"/>
      <c r="E27" s="53"/>
      <c r="F27" s="51"/>
      <c r="H27" s="27"/>
      <c r="I27" s="28"/>
      <c r="K27" s="3"/>
      <c r="L27" s="3"/>
      <c r="M27" s="3"/>
      <c r="N27" s="3"/>
    </row>
    <row r="28" spans="1:15" ht="12.75" customHeight="1" x14ac:dyDescent="0.25">
      <c r="A28" s="1">
        <v>27</v>
      </c>
      <c r="B28" s="1" t="s">
        <v>51</v>
      </c>
      <c r="C28" s="19">
        <f t="shared" si="1"/>
        <v>1.8000000000000009E-2</v>
      </c>
      <c r="D28" s="54"/>
      <c r="E28" s="53"/>
      <c r="F28" s="51"/>
      <c r="H28" s="27"/>
      <c r="I28" s="28"/>
      <c r="K28" s="3"/>
      <c r="L28" s="3"/>
      <c r="M28" s="3"/>
      <c r="N28" s="3"/>
    </row>
    <row r="29" spans="1:15" ht="12.75" customHeight="1" x14ac:dyDescent="0.25">
      <c r="A29" s="1">
        <v>28</v>
      </c>
      <c r="B29" s="1" t="s">
        <v>52</v>
      </c>
      <c r="C29" s="19">
        <f t="shared" si="1"/>
        <v>1.900000000000001E-2</v>
      </c>
      <c r="D29" s="54"/>
      <c r="E29" s="53"/>
      <c r="F29" s="51"/>
      <c r="H29" s="27"/>
      <c r="I29" s="28"/>
      <c r="K29" s="3"/>
      <c r="L29" s="3"/>
      <c r="M29" s="3"/>
      <c r="N29" s="3"/>
    </row>
    <row r="30" spans="1:15" ht="12.75" customHeight="1" x14ac:dyDescent="0.25">
      <c r="A30" s="1">
        <v>29</v>
      </c>
      <c r="B30" s="1" t="s">
        <v>53</v>
      </c>
      <c r="C30" s="19">
        <f t="shared" si="1"/>
        <v>2.0000000000000011E-2</v>
      </c>
      <c r="D30" s="54"/>
      <c r="E30" s="53"/>
      <c r="F30" s="51"/>
      <c r="H30" s="27"/>
      <c r="I30" s="28"/>
      <c r="K30" s="3"/>
      <c r="L30" s="3"/>
      <c r="M30" s="3"/>
      <c r="N30" s="3"/>
    </row>
    <row r="31" spans="1:15" ht="12.75" customHeight="1" x14ac:dyDescent="0.25">
      <c r="A31" s="1">
        <v>30</v>
      </c>
      <c r="B31" s="1" t="s">
        <v>54</v>
      </c>
      <c r="C31" s="19">
        <f t="shared" si="1"/>
        <v>2.1000000000000012E-2</v>
      </c>
      <c r="D31" s="54"/>
      <c r="E31" s="53"/>
      <c r="F31" s="51"/>
      <c r="H31" s="29"/>
      <c r="I31" s="30"/>
      <c r="K31" s="3"/>
      <c r="L31" s="3"/>
      <c r="M31" s="3"/>
      <c r="N31" s="3"/>
    </row>
    <row r="32" spans="1:15" ht="12.75" customHeight="1" x14ac:dyDescent="0.25">
      <c r="A32" s="1">
        <v>31</v>
      </c>
      <c r="B32" s="1" t="s">
        <v>55</v>
      </c>
      <c r="C32" s="19">
        <f t="shared" si="1"/>
        <v>2.2000000000000013E-2</v>
      </c>
      <c r="D32" s="54"/>
      <c r="E32" s="53"/>
      <c r="F32" s="51"/>
      <c r="K32" s="3"/>
      <c r="L32" s="3"/>
      <c r="M32" s="3"/>
      <c r="N32" s="3"/>
    </row>
    <row r="33" spans="1:14" ht="12.75" customHeight="1" x14ac:dyDescent="0.25">
      <c r="A33" s="1">
        <v>32</v>
      </c>
      <c r="B33" s="1" t="s">
        <v>56</v>
      </c>
      <c r="C33" s="19">
        <f t="shared" si="1"/>
        <v>2.3000000000000013E-2</v>
      </c>
      <c r="D33" s="54"/>
      <c r="E33" s="53"/>
      <c r="F33" s="51"/>
      <c r="K33" s="3"/>
      <c r="L33" s="3"/>
      <c r="M33" s="3"/>
      <c r="N33" s="3"/>
    </row>
    <row r="34" spans="1:14" ht="12.75" customHeight="1" thickBot="1" x14ac:dyDescent="0.3">
      <c r="A34" s="1">
        <v>33</v>
      </c>
      <c r="B34" s="1" t="s">
        <v>57</v>
      </c>
      <c r="C34" s="19">
        <f t="shared" si="1"/>
        <v>2.4000000000000014E-2</v>
      </c>
      <c r="D34" s="55"/>
      <c r="E34" s="53"/>
      <c r="F34" s="51"/>
      <c r="K34" s="3"/>
      <c r="L34" s="3"/>
      <c r="M34" s="3"/>
      <c r="N34" s="3"/>
    </row>
    <row r="35" spans="1:14" ht="13" customHeight="1" x14ac:dyDescent="0.25">
      <c r="A35" s="1">
        <v>34</v>
      </c>
      <c r="B35" s="1" t="s">
        <v>58</v>
      </c>
      <c r="C35" s="9" t="str">
        <f>D35&amp;I$2+0.15</f>
        <v>34-UWSIF-Chicken0.15</v>
      </c>
      <c r="D35" s="7" t="s">
        <v>107</v>
      </c>
      <c r="E35" s="8"/>
      <c r="F35" s="50"/>
      <c r="H35" s="31" t="s">
        <v>68</v>
      </c>
      <c r="I35" s="32" t="s">
        <v>69</v>
      </c>
      <c r="J35" s="32" t="s">
        <v>70</v>
      </c>
      <c r="K35" s="33" t="s">
        <v>71</v>
      </c>
    </row>
    <row r="36" spans="1:14" ht="13" customHeight="1" thickBot="1" x14ac:dyDescent="0.3">
      <c r="A36" s="1">
        <v>35</v>
      </c>
      <c r="B36" s="1" t="s">
        <v>59</v>
      </c>
      <c r="C36" s="9" t="str">
        <f>D36&amp;I$2+0.16</f>
        <v>34-UWSIF-Chicken0.16</v>
      </c>
      <c r="D36" s="7" t="s">
        <v>107</v>
      </c>
      <c r="E36" s="8"/>
      <c r="F36" s="50"/>
      <c r="H36" s="34"/>
      <c r="I36" s="35"/>
      <c r="J36" s="35"/>
      <c r="K36" s="36"/>
    </row>
    <row r="37" spans="1:14" ht="13" customHeight="1" x14ac:dyDescent="0.25">
      <c r="A37" s="1">
        <v>36</v>
      </c>
      <c r="B37" s="1" t="s">
        <v>60</v>
      </c>
      <c r="C37" s="9" t="str">
        <f>D37&amp;I$2+0.14</f>
        <v>42-USGS-Tibetan Hair-0.14</v>
      </c>
      <c r="D37" s="7" t="s">
        <v>105</v>
      </c>
      <c r="E37" s="8"/>
      <c r="F37" s="50"/>
      <c r="H37" s="37"/>
      <c r="I37" s="38"/>
      <c r="J37" s="39"/>
      <c r="K37" s="40"/>
    </row>
    <row r="38" spans="1:14" ht="13" customHeight="1" x14ac:dyDescent="0.25">
      <c r="A38" s="1">
        <v>37</v>
      </c>
      <c r="B38" s="1" t="s">
        <v>61</v>
      </c>
      <c r="C38" s="9" t="str">
        <f>D38&amp;I$2+0.15</f>
        <v>42-USGS-Tibetan Hair-0.15</v>
      </c>
      <c r="D38" s="7" t="s">
        <v>105</v>
      </c>
      <c r="E38" s="8"/>
      <c r="F38" s="50"/>
      <c r="H38" s="41" t="s">
        <v>75</v>
      </c>
      <c r="I38" s="42"/>
      <c r="J38" s="43"/>
      <c r="K38" s="44"/>
    </row>
    <row r="39" spans="1:14" ht="13" customHeight="1" x14ac:dyDescent="0.25">
      <c r="A39" s="1">
        <v>38</v>
      </c>
      <c r="B39" s="1" t="s">
        <v>62</v>
      </c>
      <c r="C39" s="9" t="str">
        <f>D39&amp;I$2+0.13</f>
        <v>43-USGS-Indian Hair-0.13</v>
      </c>
      <c r="D39" s="7" t="s">
        <v>106</v>
      </c>
      <c r="E39" s="8"/>
      <c r="F39" s="50"/>
      <c r="H39" s="41" t="s">
        <v>77</v>
      </c>
      <c r="I39" s="42"/>
      <c r="J39" s="43"/>
      <c r="K39" s="44"/>
    </row>
    <row r="40" spans="1:14" ht="13" customHeight="1" x14ac:dyDescent="0.25">
      <c r="A40" s="1">
        <v>39</v>
      </c>
      <c r="B40" s="1" t="s">
        <v>63</v>
      </c>
      <c r="C40" s="9" t="str">
        <f>D40&amp;I$2+0.14</f>
        <v>43-USGS-Indian Hair-0.14</v>
      </c>
      <c r="D40" s="7" t="s">
        <v>106</v>
      </c>
      <c r="E40" s="8"/>
      <c r="F40" s="50"/>
      <c r="H40" s="41" t="s">
        <v>79</v>
      </c>
      <c r="I40" s="42"/>
      <c r="J40" s="43"/>
      <c r="K40" s="44"/>
    </row>
    <row r="41" spans="1:14" ht="13" customHeight="1" x14ac:dyDescent="0.25">
      <c r="A41" s="1">
        <v>40</v>
      </c>
      <c r="B41" s="1" t="s">
        <v>64</v>
      </c>
      <c r="C41" s="19">
        <f>C34+0.001</f>
        <v>2.5000000000000015E-2</v>
      </c>
      <c r="D41" s="52"/>
      <c r="E41" s="53"/>
      <c r="F41" s="51"/>
      <c r="H41" s="41" t="s">
        <v>81</v>
      </c>
      <c r="I41" s="42"/>
      <c r="J41" s="43"/>
      <c r="K41" s="44"/>
    </row>
    <row r="42" spans="1:14" ht="13" customHeight="1" x14ac:dyDescent="0.25">
      <c r="A42" s="1">
        <v>41</v>
      </c>
      <c r="B42" s="1" t="s">
        <v>65</v>
      </c>
      <c r="C42" s="19">
        <f>C41+0.001</f>
        <v>2.6000000000000016E-2</v>
      </c>
      <c r="D42" s="52"/>
      <c r="E42" s="53"/>
      <c r="F42" s="51"/>
      <c r="H42" s="41" t="s">
        <v>83</v>
      </c>
      <c r="I42" s="42"/>
      <c r="J42" s="43"/>
      <c r="K42" s="44"/>
    </row>
    <row r="43" spans="1:14" ht="13" customHeight="1" thickBot="1" x14ac:dyDescent="0.3">
      <c r="A43" s="1">
        <v>42</v>
      </c>
      <c r="B43" s="1" t="s">
        <v>66</v>
      </c>
      <c r="C43" s="19">
        <f t="shared" ref="C43:C65" si="2">C42+0.001</f>
        <v>2.7000000000000017E-2</v>
      </c>
      <c r="D43" s="52"/>
      <c r="E43" s="53"/>
      <c r="F43" s="51"/>
      <c r="H43" s="45" t="s">
        <v>85</v>
      </c>
      <c r="I43" s="46"/>
      <c r="J43" s="47"/>
      <c r="K43" s="48"/>
    </row>
    <row r="44" spans="1:14" ht="13" customHeight="1" x14ac:dyDescent="0.25">
      <c r="A44" s="1">
        <v>43</v>
      </c>
      <c r="B44" s="1" t="s">
        <v>67</v>
      </c>
      <c r="C44" s="19">
        <f t="shared" si="2"/>
        <v>2.8000000000000018E-2</v>
      </c>
      <c r="D44" s="52"/>
      <c r="E44" s="53"/>
      <c r="F44" s="51"/>
    </row>
    <row r="45" spans="1:14" ht="13" customHeight="1" x14ac:dyDescent="0.25">
      <c r="A45" s="1">
        <v>44</v>
      </c>
      <c r="B45" s="1" t="s">
        <v>72</v>
      </c>
      <c r="C45" s="19">
        <f t="shared" si="2"/>
        <v>2.9000000000000019E-2</v>
      </c>
      <c r="D45" s="52"/>
      <c r="E45" s="53"/>
      <c r="F45" s="51"/>
    </row>
    <row r="46" spans="1:14" ht="13" customHeight="1" x14ac:dyDescent="0.25">
      <c r="A46" s="1">
        <v>45</v>
      </c>
      <c r="B46" s="1" t="s">
        <v>73</v>
      </c>
      <c r="C46" s="19">
        <f t="shared" si="2"/>
        <v>3.000000000000002E-2</v>
      </c>
      <c r="D46" s="52"/>
      <c r="E46" s="53"/>
      <c r="F46" s="51"/>
    </row>
    <row r="47" spans="1:14" ht="13" customHeight="1" x14ac:dyDescent="0.25">
      <c r="A47" s="1">
        <v>46</v>
      </c>
      <c r="B47" s="1" t="s">
        <v>74</v>
      </c>
      <c r="C47" s="19">
        <f t="shared" si="2"/>
        <v>3.1000000000000021E-2</v>
      </c>
      <c r="D47" s="52"/>
      <c r="E47" s="53"/>
      <c r="F47" s="51"/>
    </row>
    <row r="48" spans="1:14" ht="13" customHeight="1" x14ac:dyDescent="0.25">
      <c r="A48" s="1">
        <v>47</v>
      </c>
      <c r="B48" s="1" t="s">
        <v>76</v>
      </c>
      <c r="C48" s="19">
        <f t="shared" si="2"/>
        <v>3.2000000000000021E-2</v>
      </c>
      <c r="D48" s="52"/>
      <c r="E48" s="53"/>
      <c r="F48" s="51"/>
    </row>
    <row r="49" spans="1:6" ht="13" customHeight="1" x14ac:dyDescent="0.25">
      <c r="A49" s="1">
        <v>48</v>
      </c>
      <c r="B49" s="1" t="s">
        <v>78</v>
      </c>
      <c r="C49" s="19">
        <f t="shared" si="2"/>
        <v>3.3000000000000022E-2</v>
      </c>
      <c r="D49" s="52"/>
      <c r="E49" s="53"/>
      <c r="F49" s="51"/>
    </row>
    <row r="50" spans="1:6" ht="13" customHeight="1" x14ac:dyDescent="0.25">
      <c r="A50" s="1">
        <v>49</v>
      </c>
      <c r="B50" s="1" t="s">
        <v>80</v>
      </c>
      <c r="C50" s="19">
        <f t="shared" si="2"/>
        <v>3.4000000000000023E-2</v>
      </c>
      <c r="D50" s="52"/>
      <c r="E50" s="53"/>
      <c r="F50" s="51"/>
    </row>
    <row r="51" spans="1:6" ht="13" customHeight="1" x14ac:dyDescent="0.25">
      <c r="A51" s="1">
        <v>50</v>
      </c>
      <c r="B51" s="1" t="s">
        <v>82</v>
      </c>
      <c r="C51" s="19">
        <f t="shared" si="2"/>
        <v>3.5000000000000024E-2</v>
      </c>
      <c r="D51" s="52"/>
      <c r="E51" s="53"/>
      <c r="F51" s="51"/>
    </row>
    <row r="52" spans="1:6" ht="13" customHeight="1" x14ac:dyDescent="0.25">
      <c r="A52" s="1">
        <v>51</v>
      </c>
      <c r="B52" s="1" t="s">
        <v>84</v>
      </c>
      <c r="C52" s="19">
        <f t="shared" si="2"/>
        <v>3.6000000000000025E-2</v>
      </c>
      <c r="D52" s="52"/>
      <c r="E52" s="53"/>
      <c r="F52" s="51"/>
    </row>
    <row r="53" spans="1:6" ht="13" customHeight="1" x14ac:dyDescent="0.25">
      <c r="A53" s="1">
        <v>52</v>
      </c>
      <c r="B53" s="1" t="s">
        <v>86</v>
      </c>
      <c r="C53" s="19">
        <f t="shared" si="2"/>
        <v>3.7000000000000026E-2</v>
      </c>
      <c r="D53" s="52"/>
      <c r="E53" s="53"/>
      <c r="F53" s="51"/>
    </row>
    <row r="54" spans="1:6" ht="13" customHeight="1" x14ac:dyDescent="0.25">
      <c r="A54" s="1">
        <v>53</v>
      </c>
      <c r="B54" s="1" t="s">
        <v>87</v>
      </c>
      <c r="C54" s="19">
        <f t="shared" si="2"/>
        <v>3.8000000000000027E-2</v>
      </c>
      <c r="D54" s="52"/>
      <c r="E54" s="53"/>
      <c r="F54" s="51"/>
    </row>
    <row r="55" spans="1:6" ht="13" customHeight="1" x14ac:dyDescent="0.25">
      <c r="A55" s="1">
        <v>54</v>
      </c>
      <c r="B55" s="1" t="s">
        <v>88</v>
      </c>
      <c r="C55" s="19">
        <f t="shared" si="2"/>
        <v>3.9000000000000028E-2</v>
      </c>
      <c r="D55" s="52"/>
      <c r="E55" s="53"/>
      <c r="F55" s="51"/>
    </row>
    <row r="56" spans="1:6" ht="13" customHeight="1" x14ac:dyDescent="0.25">
      <c r="A56" s="1">
        <v>55</v>
      </c>
      <c r="B56" s="1" t="s">
        <v>89</v>
      </c>
      <c r="C56" s="19">
        <f t="shared" si="2"/>
        <v>4.0000000000000029E-2</v>
      </c>
      <c r="D56" s="52"/>
      <c r="E56" s="53"/>
      <c r="F56" s="51"/>
    </row>
    <row r="57" spans="1:6" ht="13" customHeight="1" x14ac:dyDescent="0.25">
      <c r="A57" s="1">
        <v>56</v>
      </c>
      <c r="B57" s="1" t="s">
        <v>90</v>
      </c>
      <c r="C57" s="19">
        <f t="shared" si="2"/>
        <v>4.1000000000000029E-2</v>
      </c>
      <c r="D57" s="52"/>
      <c r="E57" s="53"/>
      <c r="F57" s="51"/>
    </row>
    <row r="58" spans="1:6" ht="13" customHeight="1" x14ac:dyDescent="0.25">
      <c r="A58" s="1">
        <v>57</v>
      </c>
      <c r="B58" s="1" t="s">
        <v>91</v>
      </c>
      <c r="C58" s="19">
        <f t="shared" si="2"/>
        <v>4.200000000000003E-2</v>
      </c>
      <c r="D58" s="52"/>
      <c r="E58" s="53"/>
      <c r="F58" s="51"/>
    </row>
    <row r="59" spans="1:6" ht="13" customHeight="1" x14ac:dyDescent="0.25">
      <c r="A59" s="1">
        <v>58</v>
      </c>
      <c r="B59" s="1" t="s">
        <v>92</v>
      </c>
      <c r="C59" s="19">
        <f t="shared" si="2"/>
        <v>4.3000000000000031E-2</v>
      </c>
      <c r="D59" s="52"/>
      <c r="E59" s="53"/>
      <c r="F59" s="51"/>
    </row>
    <row r="60" spans="1:6" ht="13" customHeight="1" x14ac:dyDescent="0.25">
      <c r="A60" s="1">
        <v>59</v>
      </c>
      <c r="B60" s="1" t="s">
        <v>93</v>
      </c>
      <c r="C60" s="19">
        <f t="shared" si="2"/>
        <v>4.4000000000000032E-2</v>
      </c>
      <c r="D60" s="52"/>
      <c r="E60" s="53"/>
      <c r="F60" s="51"/>
    </row>
    <row r="61" spans="1:6" ht="13" customHeight="1" x14ac:dyDescent="0.25">
      <c r="A61" s="1">
        <v>60</v>
      </c>
      <c r="B61" s="1" t="s">
        <v>94</v>
      </c>
      <c r="C61" s="19">
        <f t="shared" si="2"/>
        <v>4.5000000000000033E-2</v>
      </c>
      <c r="D61" s="55"/>
      <c r="E61" s="53"/>
      <c r="F61" s="51"/>
    </row>
    <row r="62" spans="1:6" ht="13" customHeight="1" x14ac:dyDescent="0.25">
      <c r="A62" s="1">
        <v>61</v>
      </c>
      <c r="B62" s="1" t="s">
        <v>95</v>
      </c>
      <c r="C62" s="19">
        <f t="shared" si="2"/>
        <v>4.6000000000000034E-2</v>
      </c>
      <c r="D62" s="52"/>
      <c r="E62" s="53"/>
      <c r="F62" s="51"/>
    </row>
    <row r="63" spans="1:6" ht="13" customHeight="1" x14ac:dyDescent="0.25">
      <c r="A63" s="1">
        <v>62</v>
      </c>
      <c r="B63" s="1" t="s">
        <v>96</v>
      </c>
      <c r="C63" s="19">
        <f t="shared" si="2"/>
        <v>4.7000000000000035E-2</v>
      </c>
      <c r="D63" s="52"/>
      <c r="E63" s="53"/>
      <c r="F63" s="51"/>
    </row>
    <row r="64" spans="1:6" ht="13" customHeight="1" x14ac:dyDescent="0.25">
      <c r="A64" s="1">
        <v>63</v>
      </c>
      <c r="B64" s="1" t="s">
        <v>97</v>
      </c>
      <c r="C64" s="19">
        <f t="shared" si="2"/>
        <v>4.8000000000000036E-2</v>
      </c>
      <c r="D64" s="52"/>
      <c r="E64" s="53"/>
      <c r="F64" s="51"/>
    </row>
    <row r="65" spans="1:6" ht="13" customHeight="1" x14ac:dyDescent="0.25">
      <c r="A65" s="1">
        <v>64</v>
      </c>
      <c r="B65" s="1" t="s">
        <v>98</v>
      </c>
      <c r="C65" s="19">
        <f t="shared" si="2"/>
        <v>4.9000000000000037E-2</v>
      </c>
      <c r="D65" s="52"/>
      <c r="E65" s="53"/>
      <c r="F65" s="51"/>
    </row>
    <row r="66" spans="1:6" ht="13" customHeight="1" x14ac:dyDescent="0.25">
      <c r="A66" s="1">
        <v>65</v>
      </c>
      <c r="B66" s="1" t="s">
        <v>99</v>
      </c>
      <c r="C66" s="9" t="str">
        <f>D66&amp;I$2+0.17</f>
        <v>34-UWSIF-Chicken0.17</v>
      </c>
      <c r="D66" s="7" t="s">
        <v>107</v>
      </c>
      <c r="E66" s="8"/>
      <c r="F66" s="50"/>
    </row>
    <row r="67" spans="1:6" ht="13" customHeight="1" x14ac:dyDescent="0.25">
      <c r="A67" s="1">
        <v>66</v>
      </c>
      <c r="B67" s="1" t="s">
        <v>100</v>
      </c>
      <c r="C67" s="9" t="str">
        <f>D67&amp;I$2+0.18</f>
        <v>34-UWSIF-Chicken0.18</v>
      </c>
      <c r="D67" s="7" t="s">
        <v>107</v>
      </c>
      <c r="E67" s="8"/>
      <c r="F67" s="50"/>
    </row>
    <row r="68" spans="1:6" ht="13" customHeight="1" x14ac:dyDescent="0.25">
      <c r="A68" s="1">
        <v>67</v>
      </c>
      <c r="B68" s="1" t="s">
        <v>101</v>
      </c>
      <c r="C68" s="9" t="str">
        <f>D68&amp;I$2+0.16</f>
        <v>42-USGS-Tibetan Hair-0.16</v>
      </c>
      <c r="D68" s="7" t="s">
        <v>105</v>
      </c>
      <c r="E68" s="8"/>
      <c r="F68" s="50"/>
    </row>
    <row r="69" spans="1:6" ht="13" customHeight="1" x14ac:dyDescent="0.25">
      <c r="A69" s="1">
        <v>68</v>
      </c>
      <c r="B69" s="1" t="s">
        <v>102</v>
      </c>
      <c r="C69" s="9" t="str">
        <f>D69&amp;I$2+0.17</f>
        <v>42-USGS-Tibetan Hair-0.17</v>
      </c>
      <c r="D69" s="7" t="s">
        <v>105</v>
      </c>
      <c r="E69" s="8"/>
      <c r="F69" s="50"/>
    </row>
    <row r="70" spans="1:6" ht="13" customHeight="1" x14ac:dyDescent="0.25">
      <c r="A70" s="1">
        <v>69</v>
      </c>
      <c r="B70" s="1" t="s">
        <v>103</v>
      </c>
      <c r="C70" s="9" t="str">
        <f>D70&amp;I$2+0.15</f>
        <v>43-USGS-Indian Hair-0.15</v>
      </c>
      <c r="D70" s="7" t="s">
        <v>106</v>
      </c>
      <c r="E70" s="8"/>
      <c r="F70" s="50"/>
    </row>
    <row r="71" spans="1:6" ht="13" customHeight="1" x14ac:dyDescent="0.25">
      <c r="A71" s="1">
        <v>70</v>
      </c>
      <c r="B71" s="1" t="s">
        <v>104</v>
      </c>
      <c r="C71" s="9" t="str">
        <f>D71&amp;I$2+0.16</f>
        <v>43-USGS-Indian Hair-0.16</v>
      </c>
      <c r="D71" s="7" t="s">
        <v>106</v>
      </c>
      <c r="E71" s="8"/>
      <c r="F71" s="50"/>
    </row>
  </sheetData>
  <mergeCells count="8">
    <mergeCell ref="J23:O23"/>
    <mergeCell ref="H8:I9"/>
    <mergeCell ref="H17:H18"/>
    <mergeCell ref="H19:H20"/>
    <mergeCell ref="H22:H23"/>
    <mergeCell ref="I19:I20"/>
    <mergeCell ref="I17:I18"/>
    <mergeCell ref="I22:I23"/>
  </mergeCells>
  <dataValidations count="1">
    <dataValidation type="list" allowBlank="1" showInputMessage="1" showErrorMessage="1" sqref="D9:D10 D70:D71 D39:D40" xr:uid="{00000000-0002-0000-0100-000000000000}">
      <formula1>$H$32:$H$35</formula1>
    </dataValidation>
  </dataValidations>
  <hyperlinks>
    <hyperlink ref="J17" r:id="rId1" xr:uid="{A4B9F66E-55A2-4FE3-A582-6BDD06F6BE9C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ECAE6-016F-4B99-A509-E8A94564C621}">
  <sheetPr>
    <pageSetUpPr fitToPage="1"/>
  </sheetPr>
  <dimension ref="A1:O71"/>
  <sheetViews>
    <sheetView zoomScaleNormal="100" workbookViewId="0">
      <pane ySplit="1" topLeftCell="A37" activePane="bottomLeft" state="frozen"/>
      <selection activeCell="M19" sqref="M19"/>
      <selection pane="bottomLeft" activeCell="D14" sqref="D14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49" customWidth="1"/>
    <col min="4" max="4" width="19.54296875" style="2" bestFit="1" customWidth="1"/>
    <col min="5" max="6" width="16.1796875" style="2" customWidth="1"/>
    <col min="7" max="7" width="8.453125" style="2" customWidth="1"/>
    <col min="8" max="8" width="24.81640625" style="2" customWidth="1"/>
    <col min="9" max="9" width="18.7265625" style="2" customWidth="1"/>
    <col min="10" max="10" width="26.26953125" style="2" customWidth="1"/>
    <col min="11" max="11" width="27" style="2" customWidth="1"/>
    <col min="12" max="16384" width="9.1796875" style="2"/>
  </cols>
  <sheetData>
    <row r="1" spans="1:9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/>
    </row>
    <row r="2" spans="1:9" ht="13" customHeight="1" x14ac:dyDescent="0.25">
      <c r="A2" s="1">
        <v>1</v>
      </c>
      <c r="B2" s="1" t="s">
        <v>8</v>
      </c>
      <c r="C2" s="9" t="str">
        <f>D2&amp;I$2+0.21</f>
        <v>34-UWSIF-Chicken0.21</v>
      </c>
      <c r="D2" s="7" t="s">
        <v>107</v>
      </c>
      <c r="E2" s="8"/>
      <c r="F2" s="8"/>
      <c r="G2" s="14">
        <v>1</v>
      </c>
      <c r="H2" s="56"/>
      <c r="I2" s="8"/>
    </row>
    <row r="3" spans="1:9" ht="13" customHeight="1" x14ac:dyDescent="0.25">
      <c r="A3" s="1">
        <v>2</v>
      </c>
      <c r="B3" s="1" t="s">
        <v>9</v>
      </c>
      <c r="C3" s="9" t="str">
        <f>D3&amp;I$2+0.22</f>
        <v>34-UWSIF-Chicken0.22</v>
      </c>
      <c r="D3" s="7" t="s">
        <v>107</v>
      </c>
      <c r="E3" s="8"/>
      <c r="F3" s="50"/>
    </row>
    <row r="4" spans="1:9" ht="13" customHeight="1" x14ac:dyDescent="0.25">
      <c r="A4" s="1">
        <v>3</v>
      </c>
      <c r="B4" s="1" t="s">
        <v>10</v>
      </c>
      <c r="C4" s="9" t="str">
        <f>D4&amp;I$2+0.23</f>
        <v>34-UWSIF-Chicken0.23</v>
      </c>
      <c r="D4" s="7" t="s">
        <v>107</v>
      </c>
      <c r="E4" s="8"/>
      <c r="F4" s="50"/>
    </row>
    <row r="5" spans="1:9" ht="13" customHeight="1" x14ac:dyDescent="0.25">
      <c r="A5" s="1">
        <v>4</v>
      </c>
      <c r="B5" s="1" t="s">
        <v>11</v>
      </c>
      <c r="C5" s="9" t="str">
        <f>D5&amp;I$2+0.24</f>
        <v>34-UWSIF-Chicken0.24</v>
      </c>
      <c r="D5" s="7" t="s">
        <v>107</v>
      </c>
      <c r="E5" s="8"/>
      <c r="F5" s="50"/>
      <c r="H5" s="15" t="s">
        <v>12</v>
      </c>
      <c r="I5" s="15"/>
    </row>
    <row r="6" spans="1:9" ht="13" customHeight="1" x14ac:dyDescent="0.25">
      <c r="A6" s="1">
        <v>5</v>
      </c>
      <c r="B6" s="1" t="s">
        <v>13</v>
      </c>
      <c r="C6" s="9" t="str">
        <f>D6&amp;I$2+0.21</f>
        <v>42-USGS-Tibetan Hair-0.21</v>
      </c>
      <c r="D6" s="7" t="s">
        <v>105</v>
      </c>
      <c r="E6" s="8"/>
      <c r="F6" s="50"/>
      <c r="H6" s="16" t="s">
        <v>14</v>
      </c>
      <c r="I6" s="16"/>
    </row>
    <row r="7" spans="1:9" ht="13" customHeight="1" x14ac:dyDescent="0.25">
      <c r="A7" s="1">
        <v>6</v>
      </c>
      <c r="B7" s="1" t="s">
        <v>15</v>
      </c>
      <c r="C7" s="9" t="str">
        <f>D7&amp;I$2+0.22</f>
        <v>42-USGS-Tibetan Hair-0.22</v>
      </c>
      <c r="D7" s="7" t="s">
        <v>105</v>
      </c>
      <c r="E7" s="8"/>
      <c r="F7" s="50"/>
      <c r="H7" s="16" t="s">
        <v>16</v>
      </c>
      <c r="I7" s="16"/>
    </row>
    <row r="8" spans="1:9" ht="13" customHeight="1" x14ac:dyDescent="0.25">
      <c r="A8" s="1">
        <v>7</v>
      </c>
      <c r="B8" s="1" t="s">
        <v>17</v>
      </c>
      <c r="C8" s="9" t="str">
        <f>D8&amp;I$2+0.23</f>
        <v>42-USGS-Tibetan Hair-0.23</v>
      </c>
      <c r="D8" s="7" t="s">
        <v>105</v>
      </c>
      <c r="E8" s="8"/>
      <c r="F8" s="50"/>
      <c r="H8" s="59" t="s">
        <v>18</v>
      </c>
      <c r="I8" s="60"/>
    </row>
    <row r="9" spans="1:9" ht="13" customHeight="1" x14ac:dyDescent="0.25">
      <c r="A9" s="1">
        <v>8</v>
      </c>
      <c r="B9" s="1" t="s">
        <v>19</v>
      </c>
      <c r="C9" s="9" t="str">
        <f>D9&amp;I$2+0.21</f>
        <v>43-USGS-Indian Hair-0.21</v>
      </c>
      <c r="D9" s="7" t="s">
        <v>106</v>
      </c>
      <c r="E9" s="8"/>
      <c r="F9" s="50"/>
      <c r="H9" s="61"/>
      <c r="I9" s="62"/>
    </row>
    <row r="10" spans="1:9" ht="13" customHeight="1" x14ac:dyDescent="0.25">
      <c r="A10" s="1">
        <v>9</v>
      </c>
      <c r="B10" s="1" t="s">
        <v>20</v>
      </c>
      <c r="C10" s="9" t="str">
        <f>D10&amp;I$2+0.22</f>
        <v>43-USGS-Indian Hair-0.22</v>
      </c>
      <c r="D10" s="7" t="s">
        <v>106</v>
      </c>
      <c r="E10" s="8"/>
      <c r="F10" s="50"/>
      <c r="H10" s="17" t="s">
        <v>21</v>
      </c>
      <c r="I10" s="18"/>
    </row>
    <row r="11" spans="1:9" ht="13" customHeight="1" thickBot="1" x14ac:dyDescent="0.3">
      <c r="A11" s="1">
        <v>10</v>
      </c>
      <c r="B11" s="1" t="s">
        <v>22</v>
      </c>
      <c r="C11" s="19">
        <f>I$2+0.05</f>
        <v>0.05</v>
      </c>
      <c r="D11" s="52"/>
      <c r="E11" s="53"/>
      <c r="F11" s="51"/>
      <c r="H11" s="20" t="s">
        <v>23</v>
      </c>
      <c r="I11" s="21"/>
    </row>
    <row r="12" spans="1:9" ht="13" customHeight="1" thickBot="1" x14ac:dyDescent="0.3">
      <c r="A12" s="1">
        <v>11</v>
      </c>
      <c r="B12" s="1" t="s">
        <v>24</v>
      </c>
      <c r="C12" s="19">
        <f>C11+0.001</f>
        <v>5.1000000000000004E-2</v>
      </c>
      <c r="D12" s="52"/>
      <c r="E12" s="53"/>
      <c r="F12" s="51"/>
      <c r="H12" s="22" t="s">
        <v>25</v>
      </c>
      <c r="I12" s="23"/>
    </row>
    <row r="13" spans="1:9" ht="13" customHeight="1" thickBot="1" x14ac:dyDescent="0.3">
      <c r="A13" s="1">
        <v>12</v>
      </c>
      <c r="B13" s="1" t="s">
        <v>26</v>
      </c>
      <c r="C13" s="19">
        <f t="shared" ref="C13:C34" si="0">C12+0.001</f>
        <v>5.2000000000000005E-2</v>
      </c>
      <c r="D13" s="54"/>
      <c r="E13" s="53"/>
      <c r="F13" s="51"/>
      <c r="H13" s="22" t="s">
        <v>27</v>
      </c>
      <c r="I13" s="23"/>
    </row>
    <row r="14" spans="1:9" ht="13" customHeight="1" thickBot="1" x14ac:dyDescent="0.3">
      <c r="A14" s="1">
        <v>13</v>
      </c>
      <c r="B14" s="1" t="s">
        <v>28</v>
      </c>
      <c r="C14" s="19">
        <f t="shared" si="0"/>
        <v>5.3000000000000005E-2</v>
      </c>
      <c r="D14" s="54"/>
      <c r="E14" s="53"/>
      <c r="F14" s="51"/>
      <c r="H14" s="22" t="s">
        <v>29</v>
      </c>
      <c r="I14" s="23"/>
    </row>
    <row r="15" spans="1:9" ht="13" customHeight="1" thickBot="1" x14ac:dyDescent="0.3">
      <c r="A15" s="1">
        <v>14</v>
      </c>
      <c r="B15" s="1" t="s">
        <v>30</v>
      </c>
      <c r="C15" s="19">
        <f t="shared" si="0"/>
        <v>5.4000000000000006E-2</v>
      </c>
      <c r="D15" s="54"/>
      <c r="E15" s="53"/>
      <c r="F15" s="51"/>
      <c r="H15" s="24" t="s">
        <v>31</v>
      </c>
      <c r="I15" s="23"/>
    </row>
    <row r="16" spans="1:9" ht="13" customHeight="1" thickBot="1" x14ac:dyDescent="0.3">
      <c r="A16" s="1">
        <v>15</v>
      </c>
      <c r="B16" s="1" t="s">
        <v>32</v>
      </c>
      <c r="C16" s="19">
        <f t="shared" si="0"/>
        <v>5.5000000000000007E-2</v>
      </c>
      <c r="D16" s="54"/>
      <c r="E16" s="53"/>
      <c r="F16" s="51"/>
      <c r="H16" s="24" t="s">
        <v>33</v>
      </c>
      <c r="I16" s="23"/>
    </row>
    <row r="17" spans="1:15" ht="13" customHeight="1" x14ac:dyDescent="0.25">
      <c r="A17" s="1">
        <v>16</v>
      </c>
      <c r="B17" s="1" t="s">
        <v>34</v>
      </c>
      <c r="C17" s="19">
        <f t="shared" si="0"/>
        <v>5.6000000000000008E-2</v>
      </c>
      <c r="D17" s="54"/>
      <c r="E17" s="53"/>
      <c r="F17" s="51"/>
      <c r="H17" s="63" t="s">
        <v>35</v>
      </c>
      <c r="I17" s="66"/>
      <c r="J17" s="25" t="s">
        <v>36</v>
      </c>
    </row>
    <row r="18" spans="1:15" ht="13" customHeight="1" thickBot="1" x14ac:dyDescent="0.3">
      <c r="A18" s="1">
        <v>17</v>
      </c>
      <c r="B18" s="1" t="s">
        <v>37</v>
      </c>
      <c r="C18" s="19">
        <f t="shared" si="0"/>
        <v>5.7000000000000009E-2</v>
      </c>
      <c r="D18" s="54"/>
      <c r="E18" s="53"/>
      <c r="F18" s="51"/>
      <c r="H18" s="64"/>
      <c r="I18" s="67"/>
    </row>
    <row r="19" spans="1:15" ht="13" customHeight="1" x14ac:dyDescent="0.25">
      <c r="A19" s="1">
        <v>18</v>
      </c>
      <c r="B19" s="1" t="s">
        <v>38</v>
      </c>
      <c r="C19" s="19">
        <f t="shared" si="0"/>
        <v>5.800000000000001E-2</v>
      </c>
      <c r="D19" s="54"/>
      <c r="E19" s="53"/>
      <c r="F19" s="51"/>
      <c r="H19" s="63" t="s">
        <v>39</v>
      </c>
      <c r="I19" s="66"/>
    </row>
    <row r="20" spans="1:15" ht="13" customHeight="1" thickBot="1" x14ac:dyDescent="0.3">
      <c r="A20" s="1">
        <v>19</v>
      </c>
      <c r="B20" s="1" t="s">
        <v>40</v>
      </c>
      <c r="C20" s="19">
        <f t="shared" si="0"/>
        <v>5.9000000000000011E-2</v>
      </c>
      <c r="D20" s="54"/>
      <c r="E20" s="53"/>
      <c r="F20" s="51"/>
      <c r="H20" s="64"/>
      <c r="I20" s="67"/>
    </row>
    <row r="21" spans="1:15" ht="12.75" customHeight="1" thickBot="1" x14ac:dyDescent="0.3">
      <c r="A21" s="1">
        <v>20</v>
      </c>
      <c r="B21" s="1" t="s">
        <v>41</v>
      </c>
      <c r="C21" s="19">
        <f t="shared" si="0"/>
        <v>6.0000000000000012E-2</v>
      </c>
      <c r="D21" s="54"/>
      <c r="E21" s="53"/>
      <c r="F21" s="51"/>
      <c r="H21" s="22" t="s">
        <v>42</v>
      </c>
      <c r="I21" s="23"/>
      <c r="K21" s="3"/>
      <c r="L21" s="3"/>
      <c r="M21" s="3"/>
      <c r="N21" s="3"/>
    </row>
    <row r="22" spans="1:15" ht="12.75" customHeight="1" x14ac:dyDescent="0.25">
      <c r="A22" s="1">
        <v>21</v>
      </c>
      <c r="B22" s="1" t="s">
        <v>43</v>
      </c>
      <c r="C22" s="19">
        <f t="shared" si="0"/>
        <v>6.1000000000000013E-2</v>
      </c>
      <c r="D22" s="54"/>
      <c r="E22" s="53"/>
      <c r="F22" s="51"/>
      <c r="H22" s="63" t="s">
        <v>44</v>
      </c>
      <c r="I22" s="66"/>
      <c r="J22" s="2" t="s">
        <v>108</v>
      </c>
      <c r="K22" s="3"/>
      <c r="L22" s="3"/>
      <c r="M22" s="3"/>
      <c r="N22" s="3"/>
    </row>
    <row r="23" spans="1:15" ht="12.75" customHeight="1" thickBot="1" x14ac:dyDescent="0.3">
      <c r="A23" s="1">
        <v>22</v>
      </c>
      <c r="B23" s="1" t="s">
        <v>45</v>
      </c>
      <c r="C23" s="19">
        <f t="shared" si="0"/>
        <v>6.2000000000000013E-2</v>
      </c>
      <c r="D23" s="54"/>
      <c r="E23" s="53"/>
      <c r="F23" s="51"/>
      <c r="H23" s="65"/>
      <c r="I23" s="67"/>
      <c r="J23" s="57"/>
      <c r="K23" s="58"/>
      <c r="L23" s="58"/>
      <c r="M23" s="58"/>
      <c r="N23" s="58"/>
      <c r="O23" s="58"/>
    </row>
    <row r="24" spans="1:15" ht="12.75" customHeight="1" x14ac:dyDescent="0.25">
      <c r="A24" s="1">
        <v>23</v>
      </c>
      <c r="B24" s="1" t="s">
        <v>46</v>
      </c>
      <c r="C24" s="19">
        <f t="shared" si="0"/>
        <v>6.3000000000000014E-2</v>
      </c>
      <c r="D24" s="54"/>
      <c r="E24" s="53"/>
      <c r="F24" s="51"/>
      <c r="H24" s="4" t="s">
        <v>47</v>
      </c>
      <c r="I24" s="26"/>
      <c r="J24" s="5"/>
      <c r="K24" s="6"/>
      <c r="L24" s="3"/>
      <c r="M24" s="3"/>
      <c r="N24" s="3"/>
    </row>
    <row r="25" spans="1:15" ht="12.75" customHeight="1" x14ac:dyDescent="0.25">
      <c r="A25" s="1">
        <v>24</v>
      </c>
      <c r="B25" s="1" t="s">
        <v>48</v>
      </c>
      <c r="C25" s="19">
        <f t="shared" si="0"/>
        <v>6.4000000000000015E-2</v>
      </c>
      <c r="D25" s="54"/>
      <c r="E25" s="53"/>
      <c r="F25" s="51"/>
      <c r="H25" s="27"/>
      <c r="I25" s="28"/>
      <c r="K25" s="3"/>
      <c r="L25" s="3"/>
      <c r="M25" s="3"/>
      <c r="N25" s="3"/>
    </row>
    <row r="26" spans="1:15" ht="12.75" customHeight="1" x14ac:dyDescent="0.25">
      <c r="A26" s="1">
        <v>25</v>
      </c>
      <c r="B26" s="1" t="s">
        <v>49</v>
      </c>
      <c r="C26" s="19">
        <f t="shared" si="0"/>
        <v>6.5000000000000016E-2</v>
      </c>
      <c r="D26" s="54"/>
      <c r="E26" s="53"/>
      <c r="F26" s="51"/>
      <c r="H26" s="27"/>
      <c r="I26" s="28"/>
      <c r="K26" s="3"/>
      <c r="L26" s="3"/>
      <c r="M26" s="3"/>
      <c r="N26" s="3"/>
    </row>
    <row r="27" spans="1:15" ht="12.75" customHeight="1" x14ac:dyDescent="0.25">
      <c r="A27" s="1">
        <v>26</v>
      </c>
      <c r="B27" s="1" t="s">
        <v>50</v>
      </c>
      <c r="C27" s="19">
        <f t="shared" si="0"/>
        <v>6.6000000000000017E-2</v>
      </c>
      <c r="D27" s="54"/>
      <c r="E27" s="53"/>
      <c r="F27" s="51"/>
      <c r="H27" s="27"/>
      <c r="I27" s="28"/>
      <c r="K27" s="3"/>
      <c r="L27" s="3"/>
      <c r="M27" s="3"/>
      <c r="N27" s="3"/>
    </row>
    <row r="28" spans="1:15" ht="12.75" customHeight="1" x14ac:dyDescent="0.25">
      <c r="A28" s="1">
        <v>27</v>
      </c>
      <c r="B28" s="1" t="s">
        <v>51</v>
      </c>
      <c r="C28" s="19">
        <f t="shared" si="0"/>
        <v>6.7000000000000018E-2</v>
      </c>
      <c r="D28" s="54"/>
      <c r="E28" s="53"/>
      <c r="F28" s="51"/>
      <c r="H28" s="27"/>
      <c r="I28" s="28"/>
      <c r="K28" s="3"/>
      <c r="L28" s="3"/>
      <c r="M28" s="3"/>
      <c r="N28" s="3"/>
    </row>
    <row r="29" spans="1:15" ht="12.75" customHeight="1" x14ac:dyDescent="0.25">
      <c r="A29" s="1">
        <v>28</v>
      </c>
      <c r="B29" s="1" t="s">
        <v>52</v>
      </c>
      <c r="C29" s="19">
        <f t="shared" si="0"/>
        <v>6.8000000000000019E-2</v>
      </c>
      <c r="D29" s="54"/>
      <c r="E29" s="53"/>
      <c r="F29" s="51"/>
      <c r="H29" s="27"/>
      <c r="I29" s="28"/>
      <c r="K29" s="3"/>
      <c r="L29" s="3"/>
      <c r="M29" s="3"/>
      <c r="N29" s="3"/>
    </row>
    <row r="30" spans="1:15" ht="12.75" customHeight="1" x14ac:dyDescent="0.25">
      <c r="A30" s="1">
        <v>29</v>
      </c>
      <c r="B30" s="1" t="s">
        <v>53</v>
      </c>
      <c r="C30" s="19">
        <f t="shared" si="0"/>
        <v>6.900000000000002E-2</v>
      </c>
      <c r="D30" s="54"/>
      <c r="E30" s="53"/>
      <c r="F30" s="51"/>
      <c r="H30" s="27"/>
      <c r="I30" s="28"/>
      <c r="K30" s="3"/>
      <c r="L30" s="3"/>
      <c r="M30" s="3"/>
      <c r="N30" s="3"/>
    </row>
    <row r="31" spans="1:15" ht="12.75" customHeight="1" x14ac:dyDescent="0.25">
      <c r="A31" s="1">
        <v>30</v>
      </c>
      <c r="B31" s="1" t="s">
        <v>54</v>
      </c>
      <c r="C31" s="19">
        <f t="shared" si="0"/>
        <v>7.0000000000000021E-2</v>
      </c>
      <c r="D31" s="54"/>
      <c r="E31" s="53"/>
      <c r="F31" s="51"/>
      <c r="H31" s="29"/>
      <c r="I31" s="30"/>
      <c r="K31" s="3"/>
      <c r="L31" s="3"/>
      <c r="M31" s="3"/>
      <c r="N31" s="3"/>
    </row>
    <row r="32" spans="1:15" ht="12.75" customHeight="1" x14ac:dyDescent="0.25">
      <c r="A32" s="1">
        <v>31</v>
      </c>
      <c r="B32" s="1" t="s">
        <v>55</v>
      </c>
      <c r="C32" s="19">
        <f t="shared" si="0"/>
        <v>7.1000000000000021E-2</v>
      </c>
      <c r="D32" s="54"/>
      <c r="E32" s="53"/>
      <c r="F32" s="51"/>
      <c r="K32" s="3"/>
      <c r="L32" s="3"/>
      <c r="M32" s="3"/>
      <c r="N32" s="3"/>
    </row>
    <row r="33" spans="1:14" ht="12.75" customHeight="1" x14ac:dyDescent="0.25">
      <c r="A33" s="1">
        <v>32</v>
      </c>
      <c r="B33" s="1" t="s">
        <v>56</v>
      </c>
      <c r="C33" s="19">
        <f t="shared" si="0"/>
        <v>7.2000000000000022E-2</v>
      </c>
      <c r="D33" s="54"/>
      <c r="E33" s="53"/>
      <c r="F33" s="51"/>
      <c r="K33" s="3"/>
      <c r="L33" s="3"/>
      <c r="M33" s="3"/>
      <c r="N33" s="3"/>
    </row>
    <row r="34" spans="1:14" ht="12.75" customHeight="1" thickBot="1" x14ac:dyDescent="0.3">
      <c r="A34" s="1">
        <v>33</v>
      </c>
      <c r="B34" s="1" t="s">
        <v>57</v>
      </c>
      <c r="C34" s="19">
        <f t="shared" si="0"/>
        <v>7.3000000000000023E-2</v>
      </c>
      <c r="D34" s="55"/>
      <c r="E34" s="53"/>
      <c r="F34" s="51"/>
      <c r="K34" s="3"/>
      <c r="L34" s="3"/>
      <c r="M34" s="3"/>
      <c r="N34" s="3"/>
    </row>
    <row r="35" spans="1:14" ht="13" customHeight="1" x14ac:dyDescent="0.25">
      <c r="A35" s="1">
        <v>34</v>
      </c>
      <c r="B35" s="1" t="s">
        <v>58</v>
      </c>
      <c r="C35" s="9" t="str">
        <f>D35&amp;I$2+0.25</f>
        <v>34-UWSIF-Chicken0.25</v>
      </c>
      <c r="D35" s="7" t="s">
        <v>107</v>
      </c>
      <c r="E35" s="8"/>
      <c r="F35" s="50"/>
      <c r="H35" s="31" t="s">
        <v>68</v>
      </c>
      <c r="I35" s="32" t="s">
        <v>69</v>
      </c>
      <c r="J35" s="32" t="s">
        <v>70</v>
      </c>
      <c r="K35" s="33" t="s">
        <v>71</v>
      </c>
    </row>
    <row r="36" spans="1:14" ht="13" customHeight="1" thickBot="1" x14ac:dyDescent="0.3">
      <c r="A36" s="1">
        <v>35</v>
      </c>
      <c r="B36" s="1" t="s">
        <v>59</v>
      </c>
      <c r="C36" s="9" t="str">
        <f>D36&amp;I$2+0.26</f>
        <v>34-UWSIF-Chicken0.26</v>
      </c>
      <c r="D36" s="7" t="s">
        <v>107</v>
      </c>
      <c r="E36" s="8"/>
      <c r="F36" s="50"/>
      <c r="H36" s="34"/>
      <c r="I36" s="35"/>
      <c r="J36" s="35"/>
      <c r="K36" s="36"/>
    </row>
    <row r="37" spans="1:14" ht="13" customHeight="1" x14ac:dyDescent="0.25">
      <c r="A37" s="1">
        <v>36</v>
      </c>
      <c r="B37" s="1" t="s">
        <v>60</v>
      </c>
      <c r="C37" s="9" t="str">
        <f>D37&amp;I$2+0.24</f>
        <v>42-USGS-Tibetan Hair-0.24</v>
      </c>
      <c r="D37" s="7" t="s">
        <v>105</v>
      </c>
      <c r="E37" s="8"/>
      <c r="F37" s="50"/>
      <c r="H37" s="37"/>
      <c r="I37" s="38"/>
      <c r="J37" s="39"/>
      <c r="K37" s="40"/>
    </row>
    <row r="38" spans="1:14" ht="13" customHeight="1" x14ac:dyDescent="0.25">
      <c r="A38" s="1">
        <v>37</v>
      </c>
      <c r="B38" s="1" t="s">
        <v>61</v>
      </c>
      <c r="C38" s="9" t="str">
        <f>D38&amp;I$2+0.25</f>
        <v>42-USGS-Tibetan Hair-0.25</v>
      </c>
      <c r="D38" s="7" t="s">
        <v>105</v>
      </c>
      <c r="E38" s="8"/>
      <c r="F38" s="50"/>
      <c r="H38" s="41" t="s">
        <v>75</v>
      </c>
      <c r="I38" s="42"/>
      <c r="J38" s="43"/>
      <c r="K38" s="44"/>
    </row>
    <row r="39" spans="1:14" ht="13" customHeight="1" x14ac:dyDescent="0.25">
      <c r="A39" s="1">
        <v>38</v>
      </c>
      <c r="B39" s="1" t="s">
        <v>62</v>
      </c>
      <c r="C39" s="9" t="str">
        <f>D39&amp;I$2+0.23</f>
        <v>43-USGS-Indian Hair-0.23</v>
      </c>
      <c r="D39" s="7" t="s">
        <v>106</v>
      </c>
      <c r="E39" s="8"/>
      <c r="F39" s="50"/>
      <c r="H39" s="41" t="s">
        <v>77</v>
      </c>
      <c r="I39" s="42"/>
      <c r="J39" s="43"/>
      <c r="K39" s="44"/>
    </row>
    <row r="40" spans="1:14" ht="13" customHeight="1" x14ac:dyDescent="0.25">
      <c r="A40" s="1">
        <v>39</v>
      </c>
      <c r="B40" s="1" t="s">
        <v>63</v>
      </c>
      <c r="C40" s="9" t="str">
        <f>D40&amp;I$2+0.24</f>
        <v>43-USGS-Indian Hair-0.24</v>
      </c>
      <c r="D40" s="7" t="s">
        <v>106</v>
      </c>
      <c r="E40" s="8"/>
      <c r="F40" s="50"/>
      <c r="H40" s="41" t="s">
        <v>79</v>
      </c>
      <c r="I40" s="42"/>
      <c r="J40" s="43"/>
      <c r="K40" s="44"/>
    </row>
    <row r="41" spans="1:14" ht="13" customHeight="1" x14ac:dyDescent="0.25">
      <c r="A41" s="1">
        <v>40</v>
      </c>
      <c r="B41" s="1" t="s">
        <v>64</v>
      </c>
      <c r="C41" s="19">
        <f>C34+0.001</f>
        <v>7.4000000000000024E-2</v>
      </c>
      <c r="D41" s="52"/>
      <c r="E41" s="53"/>
      <c r="F41" s="51"/>
      <c r="H41" s="41" t="s">
        <v>81</v>
      </c>
      <c r="I41" s="42"/>
      <c r="J41" s="43"/>
      <c r="K41" s="44"/>
    </row>
    <row r="42" spans="1:14" ht="13" customHeight="1" x14ac:dyDescent="0.25">
      <c r="A42" s="1">
        <v>41</v>
      </c>
      <c r="B42" s="1" t="s">
        <v>65</v>
      </c>
      <c r="C42" s="19">
        <f>C41+0.001</f>
        <v>7.5000000000000025E-2</v>
      </c>
      <c r="D42" s="52"/>
      <c r="E42" s="53"/>
      <c r="F42" s="51"/>
      <c r="H42" s="41" t="s">
        <v>83</v>
      </c>
      <c r="I42" s="42"/>
      <c r="J42" s="43"/>
      <c r="K42" s="44"/>
    </row>
    <row r="43" spans="1:14" ht="13" customHeight="1" thickBot="1" x14ac:dyDescent="0.3">
      <c r="A43" s="1">
        <v>42</v>
      </c>
      <c r="B43" s="1" t="s">
        <v>66</v>
      </c>
      <c r="C43" s="19">
        <f t="shared" ref="C43:C65" si="1">C42+0.001</f>
        <v>7.6000000000000026E-2</v>
      </c>
      <c r="D43" s="52"/>
      <c r="E43" s="53"/>
      <c r="F43" s="51"/>
      <c r="H43" s="45" t="s">
        <v>85</v>
      </c>
      <c r="I43" s="46"/>
      <c r="J43" s="47"/>
      <c r="K43" s="48"/>
    </row>
    <row r="44" spans="1:14" ht="13" customHeight="1" x14ac:dyDescent="0.25">
      <c r="A44" s="1">
        <v>43</v>
      </c>
      <c r="B44" s="1" t="s">
        <v>67</v>
      </c>
      <c r="C44" s="19">
        <f t="shared" si="1"/>
        <v>7.7000000000000027E-2</v>
      </c>
      <c r="D44" s="52"/>
      <c r="E44" s="53"/>
      <c r="F44" s="51"/>
    </row>
    <row r="45" spans="1:14" ht="13" customHeight="1" x14ac:dyDescent="0.25">
      <c r="A45" s="1">
        <v>44</v>
      </c>
      <c r="B45" s="1" t="s">
        <v>72</v>
      </c>
      <c r="C45" s="19">
        <f t="shared" si="1"/>
        <v>7.8000000000000028E-2</v>
      </c>
      <c r="D45" s="52"/>
      <c r="E45" s="53"/>
      <c r="F45" s="51"/>
    </row>
    <row r="46" spans="1:14" ht="13" customHeight="1" x14ac:dyDescent="0.25">
      <c r="A46" s="1">
        <v>45</v>
      </c>
      <c r="B46" s="1" t="s">
        <v>73</v>
      </c>
      <c r="C46" s="19">
        <f t="shared" si="1"/>
        <v>7.9000000000000029E-2</v>
      </c>
      <c r="D46" s="52"/>
      <c r="E46" s="53"/>
      <c r="F46" s="51"/>
    </row>
    <row r="47" spans="1:14" ht="13" customHeight="1" x14ac:dyDescent="0.25">
      <c r="A47" s="1">
        <v>46</v>
      </c>
      <c r="B47" s="1" t="s">
        <v>74</v>
      </c>
      <c r="C47" s="19">
        <f t="shared" si="1"/>
        <v>8.0000000000000029E-2</v>
      </c>
      <c r="D47" s="52"/>
      <c r="E47" s="53"/>
      <c r="F47" s="51"/>
    </row>
    <row r="48" spans="1:14" ht="13" customHeight="1" x14ac:dyDescent="0.25">
      <c r="A48" s="1">
        <v>47</v>
      </c>
      <c r="B48" s="1" t="s">
        <v>76</v>
      </c>
      <c r="C48" s="19">
        <f t="shared" si="1"/>
        <v>8.100000000000003E-2</v>
      </c>
      <c r="D48" s="52"/>
      <c r="E48" s="53"/>
      <c r="F48" s="51"/>
    </row>
    <row r="49" spans="1:6" ht="13" customHeight="1" x14ac:dyDescent="0.25">
      <c r="A49" s="1">
        <v>48</v>
      </c>
      <c r="B49" s="1" t="s">
        <v>78</v>
      </c>
      <c r="C49" s="19">
        <f t="shared" si="1"/>
        <v>8.2000000000000031E-2</v>
      </c>
      <c r="D49" s="52"/>
      <c r="E49" s="53"/>
      <c r="F49" s="51"/>
    </row>
    <row r="50" spans="1:6" ht="13" customHeight="1" x14ac:dyDescent="0.25">
      <c r="A50" s="1">
        <v>49</v>
      </c>
      <c r="B50" s="1" t="s">
        <v>80</v>
      </c>
      <c r="C50" s="19">
        <f t="shared" si="1"/>
        <v>8.3000000000000032E-2</v>
      </c>
      <c r="D50" s="52"/>
      <c r="E50" s="53"/>
      <c r="F50" s="51"/>
    </row>
    <row r="51" spans="1:6" ht="13" customHeight="1" x14ac:dyDescent="0.25">
      <c r="A51" s="1">
        <v>50</v>
      </c>
      <c r="B51" s="1" t="s">
        <v>82</v>
      </c>
      <c r="C51" s="19">
        <f t="shared" si="1"/>
        <v>8.4000000000000033E-2</v>
      </c>
      <c r="D51" s="52"/>
      <c r="E51" s="53"/>
      <c r="F51" s="51"/>
    </row>
    <row r="52" spans="1:6" ht="13" customHeight="1" x14ac:dyDescent="0.25">
      <c r="A52" s="1">
        <v>51</v>
      </c>
      <c r="B52" s="1" t="s">
        <v>84</v>
      </c>
      <c r="C52" s="19">
        <f t="shared" si="1"/>
        <v>8.5000000000000034E-2</v>
      </c>
      <c r="D52" s="52"/>
      <c r="E52" s="53"/>
      <c r="F52" s="51"/>
    </row>
    <row r="53" spans="1:6" ht="13" customHeight="1" x14ac:dyDescent="0.25">
      <c r="A53" s="1">
        <v>52</v>
      </c>
      <c r="B53" s="1" t="s">
        <v>86</v>
      </c>
      <c r="C53" s="19">
        <f t="shared" si="1"/>
        <v>8.6000000000000035E-2</v>
      </c>
      <c r="D53" s="52"/>
      <c r="E53" s="53"/>
      <c r="F53" s="51"/>
    </row>
    <row r="54" spans="1:6" ht="13" customHeight="1" x14ac:dyDescent="0.25">
      <c r="A54" s="1">
        <v>53</v>
      </c>
      <c r="B54" s="1" t="s">
        <v>87</v>
      </c>
      <c r="C54" s="19">
        <f t="shared" si="1"/>
        <v>8.7000000000000036E-2</v>
      </c>
      <c r="D54" s="52"/>
      <c r="E54" s="53"/>
      <c r="F54" s="51"/>
    </row>
    <row r="55" spans="1:6" ht="13" customHeight="1" x14ac:dyDescent="0.25">
      <c r="A55" s="1">
        <v>54</v>
      </c>
      <c r="B55" s="1" t="s">
        <v>88</v>
      </c>
      <c r="C55" s="19">
        <f t="shared" si="1"/>
        <v>8.8000000000000037E-2</v>
      </c>
      <c r="D55" s="52"/>
      <c r="E55" s="53"/>
      <c r="F55" s="51"/>
    </row>
    <row r="56" spans="1:6" ht="13" customHeight="1" x14ac:dyDescent="0.25">
      <c r="A56" s="1">
        <v>55</v>
      </c>
      <c r="B56" s="1" t="s">
        <v>89</v>
      </c>
      <c r="C56" s="19">
        <f t="shared" si="1"/>
        <v>8.9000000000000037E-2</v>
      </c>
      <c r="D56" s="52"/>
      <c r="E56" s="53"/>
      <c r="F56" s="51"/>
    </row>
    <row r="57" spans="1:6" ht="13" customHeight="1" x14ac:dyDescent="0.25">
      <c r="A57" s="1">
        <v>56</v>
      </c>
      <c r="B57" s="1" t="s">
        <v>90</v>
      </c>
      <c r="C57" s="19">
        <f t="shared" si="1"/>
        <v>9.0000000000000038E-2</v>
      </c>
      <c r="D57" s="52"/>
      <c r="E57" s="53"/>
      <c r="F57" s="51"/>
    </row>
    <row r="58" spans="1:6" ht="13" customHeight="1" x14ac:dyDescent="0.25">
      <c r="A58" s="1">
        <v>57</v>
      </c>
      <c r="B58" s="1" t="s">
        <v>91</v>
      </c>
      <c r="C58" s="19">
        <f t="shared" si="1"/>
        <v>9.1000000000000039E-2</v>
      </c>
      <c r="D58" s="52"/>
      <c r="E58" s="53"/>
      <c r="F58" s="51"/>
    </row>
    <row r="59" spans="1:6" ht="13" customHeight="1" x14ac:dyDescent="0.25">
      <c r="A59" s="1">
        <v>58</v>
      </c>
      <c r="B59" s="1" t="s">
        <v>92</v>
      </c>
      <c r="C59" s="19">
        <f t="shared" si="1"/>
        <v>9.200000000000004E-2</v>
      </c>
      <c r="D59" s="52"/>
      <c r="E59" s="53"/>
      <c r="F59" s="51"/>
    </row>
    <row r="60" spans="1:6" ht="13" customHeight="1" x14ac:dyDescent="0.25">
      <c r="A60" s="1">
        <v>59</v>
      </c>
      <c r="B60" s="1" t="s">
        <v>93</v>
      </c>
      <c r="C60" s="19">
        <f t="shared" si="1"/>
        <v>9.3000000000000041E-2</v>
      </c>
      <c r="D60" s="52"/>
      <c r="E60" s="53"/>
      <c r="F60" s="51"/>
    </row>
    <row r="61" spans="1:6" ht="13" customHeight="1" x14ac:dyDescent="0.25">
      <c r="A61" s="1">
        <v>60</v>
      </c>
      <c r="B61" s="1" t="s">
        <v>94</v>
      </c>
      <c r="C61" s="19">
        <f t="shared" si="1"/>
        <v>9.4000000000000042E-2</v>
      </c>
      <c r="D61" s="55"/>
      <c r="E61" s="53"/>
      <c r="F61" s="51"/>
    </row>
    <row r="62" spans="1:6" ht="13" customHeight="1" x14ac:dyDescent="0.25">
      <c r="A62" s="1">
        <v>61</v>
      </c>
      <c r="B62" s="1" t="s">
        <v>95</v>
      </c>
      <c r="C62" s="19">
        <f t="shared" si="1"/>
        <v>9.5000000000000043E-2</v>
      </c>
      <c r="D62" s="52"/>
      <c r="E62" s="53"/>
      <c r="F62" s="51"/>
    </row>
    <row r="63" spans="1:6" ht="13" customHeight="1" x14ac:dyDescent="0.25">
      <c r="A63" s="1">
        <v>62</v>
      </c>
      <c r="B63" s="1" t="s">
        <v>96</v>
      </c>
      <c r="C63" s="19">
        <f t="shared" si="1"/>
        <v>9.6000000000000044E-2</v>
      </c>
      <c r="D63" s="52"/>
      <c r="E63" s="53"/>
      <c r="F63" s="51"/>
    </row>
    <row r="64" spans="1:6" ht="13" customHeight="1" x14ac:dyDescent="0.25">
      <c r="A64" s="1">
        <v>63</v>
      </c>
      <c r="B64" s="1" t="s">
        <v>97</v>
      </c>
      <c r="C64" s="19">
        <f t="shared" si="1"/>
        <v>9.7000000000000045E-2</v>
      </c>
      <c r="D64" s="52"/>
      <c r="E64" s="53"/>
      <c r="F64" s="51"/>
    </row>
    <row r="65" spans="1:6" ht="13" customHeight="1" x14ac:dyDescent="0.25">
      <c r="A65" s="1">
        <v>64</v>
      </c>
      <c r="B65" s="1" t="s">
        <v>98</v>
      </c>
      <c r="C65" s="19">
        <f t="shared" si="1"/>
        <v>9.8000000000000045E-2</v>
      </c>
      <c r="D65" s="52"/>
      <c r="E65" s="53"/>
      <c r="F65" s="51"/>
    </row>
    <row r="66" spans="1:6" ht="13" customHeight="1" x14ac:dyDescent="0.25">
      <c r="A66" s="1">
        <v>65</v>
      </c>
      <c r="B66" s="1" t="s">
        <v>99</v>
      </c>
      <c r="C66" s="9" t="str">
        <f>D66&amp;I$2+0.27</f>
        <v>34-UWSIF-Chicken0.27</v>
      </c>
      <c r="D66" s="7" t="s">
        <v>107</v>
      </c>
      <c r="E66" s="8"/>
      <c r="F66" s="50"/>
    </row>
    <row r="67" spans="1:6" ht="13" customHeight="1" x14ac:dyDescent="0.25">
      <c r="A67" s="1">
        <v>66</v>
      </c>
      <c r="B67" s="1" t="s">
        <v>100</v>
      </c>
      <c r="C67" s="9" t="str">
        <f>D67&amp;I$2+0.28</f>
        <v>34-UWSIF-Chicken0.28</v>
      </c>
      <c r="D67" s="7" t="s">
        <v>107</v>
      </c>
      <c r="E67" s="8"/>
      <c r="F67" s="50"/>
    </row>
    <row r="68" spans="1:6" ht="13" customHeight="1" x14ac:dyDescent="0.25">
      <c r="A68" s="1">
        <v>67</v>
      </c>
      <c r="B68" s="1" t="s">
        <v>101</v>
      </c>
      <c r="C68" s="9" t="str">
        <f>D68&amp;I$2+0.26</f>
        <v>42-USGS-Tibetan Hair-0.26</v>
      </c>
      <c r="D68" s="7" t="s">
        <v>105</v>
      </c>
      <c r="E68" s="8"/>
      <c r="F68" s="50"/>
    </row>
    <row r="69" spans="1:6" ht="13" customHeight="1" x14ac:dyDescent="0.25">
      <c r="A69" s="1">
        <v>68</v>
      </c>
      <c r="B69" s="1" t="s">
        <v>102</v>
      </c>
      <c r="C69" s="9" t="str">
        <f>D69&amp;I$2+0.27</f>
        <v>42-USGS-Tibetan Hair-0.27</v>
      </c>
      <c r="D69" s="7" t="s">
        <v>105</v>
      </c>
      <c r="E69" s="8"/>
      <c r="F69" s="50"/>
    </row>
    <row r="70" spans="1:6" ht="13" customHeight="1" x14ac:dyDescent="0.25">
      <c r="A70" s="1">
        <v>69</v>
      </c>
      <c r="B70" s="1" t="s">
        <v>103</v>
      </c>
      <c r="C70" s="9" t="str">
        <f>D70&amp;I$2+0.25</f>
        <v>43-USGS-Indian Hair-0.25</v>
      </c>
      <c r="D70" s="7" t="s">
        <v>106</v>
      </c>
      <c r="E70" s="8"/>
      <c r="F70" s="50"/>
    </row>
    <row r="71" spans="1:6" ht="13" customHeight="1" x14ac:dyDescent="0.25">
      <c r="A71" s="1">
        <v>70</v>
      </c>
      <c r="B71" s="1" t="s">
        <v>104</v>
      </c>
      <c r="C71" s="9" t="str">
        <f>D71&amp;I$2+0.26</f>
        <v>43-USGS-Indian Hair-0.26</v>
      </c>
      <c r="D71" s="7" t="s">
        <v>106</v>
      </c>
      <c r="E71" s="8"/>
      <c r="F71" s="50"/>
    </row>
  </sheetData>
  <mergeCells count="8">
    <mergeCell ref="J23:O23"/>
    <mergeCell ref="H8:I9"/>
    <mergeCell ref="H17:H18"/>
    <mergeCell ref="I17:I18"/>
    <mergeCell ref="H19:H20"/>
    <mergeCell ref="I19:I20"/>
    <mergeCell ref="H22:H23"/>
    <mergeCell ref="I22:I23"/>
  </mergeCells>
  <dataValidations count="1">
    <dataValidation type="list" allowBlank="1" showInputMessage="1" showErrorMessage="1" sqref="D9:D10 D70:D71 D39:D40" xr:uid="{7AED9DDB-17B2-40B3-BACD-AEB50BE25EEB}">
      <formula1>$H$32:$H$35</formula1>
    </dataValidation>
  </dataValidations>
  <hyperlinks>
    <hyperlink ref="J17" r:id="rId1" xr:uid="{129A8478-C0EF-4027-BEB5-11D47FBC1423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44AA7-E69B-479B-BC0D-7254295703FD}">
  <sheetPr>
    <pageSetUpPr fitToPage="1"/>
  </sheetPr>
  <dimension ref="A1:O71"/>
  <sheetViews>
    <sheetView zoomScaleNormal="100" workbookViewId="0">
      <pane ySplit="1" topLeftCell="A2" activePane="bottomLeft" state="frozen"/>
      <selection activeCell="M19" sqref="M19"/>
      <selection pane="bottomLeft" activeCell="C72" sqref="C72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49" customWidth="1"/>
    <col min="4" max="4" width="19.54296875" style="2" bestFit="1" customWidth="1"/>
    <col min="5" max="6" width="16.1796875" style="2" customWidth="1"/>
    <col min="7" max="7" width="8.453125" style="2" customWidth="1"/>
    <col min="8" max="8" width="24.81640625" style="2" customWidth="1"/>
    <col min="9" max="9" width="18.7265625" style="2" customWidth="1"/>
    <col min="10" max="10" width="26.26953125" style="2" customWidth="1"/>
    <col min="11" max="11" width="27" style="2" customWidth="1"/>
    <col min="12" max="16384" width="9.1796875" style="2"/>
  </cols>
  <sheetData>
    <row r="1" spans="1:9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/>
    </row>
    <row r="2" spans="1:9" ht="13" customHeight="1" x14ac:dyDescent="0.25">
      <c r="A2" s="1">
        <v>1</v>
      </c>
      <c r="B2" s="1" t="s">
        <v>8</v>
      </c>
      <c r="C2" s="9" t="str">
        <f>D2&amp;I$2+0.31</f>
        <v>34-UWSIF-Chicken0.31</v>
      </c>
      <c r="D2" s="7" t="s">
        <v>107</v>
      </c>
      <c r="E2" s="8"/>
      <c r="F2" s="8"/>
      <c r="G2" s="14">
        <v>1</v>
      </c>
      <c r="H2" s="56"/>
      <c r="I2" s="8"/>
    </row>
    <row r="3" spans="1:9" ht="13" customHeight="1" x14ac:dyDescent="0.25">
      <c r="A3" s="1">
        <v>2</v>
      </c>
      <c r="B3" s="1" t="s">
        <v>9</v>
      </c>
      <c r="C3" s="9" t="str">
        <f>D3&amp;I$2+0.32</f>
        <v>34-UWSIF-Chicken0.32</v>
      </c>
      <c r="D3" s="7" t="s">
        <v>107</v>
      </c>
      <c r="E3" s="8"/>
      <c r="F3" s="50"/>
    </row>
    <row r="4" spans="1:9" ht="13" customHeight="1" x14ac:dyDescent="0.25">
      <c r="A4" s="1">
        <v>3</v>
      </c>
      <c r="B4" s="1" t="s">
        <v>10</v>
      </c>
      <c r="C4" s="9" t="str">
        <f>D4&amp;I$2+0.33</f>
        <v>34-UWSIF-Chicken0.33</v>
      </c>
      <c r="D4" s="7" t="s">
        <v>107</v>
      </c>
      <c r="E4" s="8"/>
      <c r="F4" s="50"/>
    </row>
    <row r="5" spans="1:9" ht="13" customHeight="1" x14ac:dyDescent="0.25">
      <c r="A5" s="1">
        <v>4</v>
      </c>
      <c r="B5" s="1" t="s">
        <v>11</v>
      </c>
      <c r="C5" s="9" t="str">
        <f>D5&amp;I$2+0.34</f>
        <v>34-UWSIF-Chicken0.34</v>
      </c>
      <c r="D5" s="7" t="s">
        <v>107</v>
      </c>
      <c r="E5" s="8"/>
      <c r="F5" s="50"/>
      <c r="H5" s="15" t="s">
        <v>12</v>
      </c>
      <c r="I5" s="15"/>
    </row>
    <row r="6" spans="1:9" ht="13" customHeight="1" x14ac:dyDescent="0.25">
      <c r="A6" s="1">
        <v>5</v>
      </c>
      <c r="B6" s="1" t="s">
        <v>13</v>
      </c>
      <c r="C6" s="9" t="str">
        <f>D6&amp;I$2+0.31</f>
        <v>42-USGS-Tibetan Hair-0.31</v>
      </c>
      <c r="D6" s="7" t="s">
        <v>105</v>
      </c>
      <c r="E6" s="8"/>
      <c r="F6" s="50"/>
      <c r="H6" s="16" t="s">
        <v>14</v>
      </c>
      <c r="I6" s="16"/>
    </row>
    <row r="7" spans="1:9" ht="13" customHeight="1" x14ac:dyDescent="0.25">
      <c r="A7" s="1">
        <v>6</v>
      </c>
      <c r="B7" s="1" t="s">
        <v>15</v>
      </c>
      <c r="C7" s="9" t="str">
        <f>D7&amp;I$2+0.32</f>
        <v>42-USGS-Tibetan Hair-0.32</v>
      </c>
      <c r="D7" s="7" t="s">
        <v>105</v>
      </c>
      <c r="E7" s="8"/>
      <c r="F7" s="50"/>
      <c r="H7" s="16" t="s">
        <v>16</v>
      </c>
      <c r="I7" s="16"/>
    </row>
    <row r="8" spans="1:9" ht="13" customHeight="1" x14ac:dyDescent="0.25">
      <c r="A8" s="1">
        <v>7</v>
      </c>
      <c r="B8" s="1" t="s">
        <v>17</v>
      </c>
      <c r="C8" s="9" t="str">
        <f>D8&amp;I$2+0.33</f>
        <v>42-USGS-Tibetan Hair-0.33</v>
      </c>
      <c r="D8" s="7" t="s">
        <v>105</v>
      </c>
      <c r="E8" s="8"/>
      <c r="F8" s="50"/>
      <c r="H8" s="59" t="s">
        <v>18</v>
      </c>
      <c r="I8" s="60"/>
    </row>
    <row r="9" spans="1:9" ht="13" customHeight="1" x14ac:dyDescent="0.25">
      <c r="A9" s="1">
        <v>8</v>
      </c>
      <c r="B9" s="1" t="s">
        <v>19</v>
      </c>
      <c r="C9" s="9" t="str">
        <f>D9&amp;I$2+0.31</f>
        <v>43-USGS-Indian Hair-0.31</v>
      </c>
      <c r="D9" s="7" t="s">
        <v>106</v>
      </c>
      <c r="E9" s="8"/>
      <c r="F9" s="50"/>
      <c r="H9" s="61"/>
      <c r="I9" s="62"/>
    </row>
    <row r="10" spans="1:9" ht="13" customHeight="1" x14ac:dyDescent="0.25">
      <c r="A10" s="1">
        <v>9</v>
      </c>
      <c r="B10" s="1" t="s">
        <v>20</v>
      </c>
      <c r="C10" s="9" t="str">
        <f>D10&amp;I$2+0.32</f>
        <v>43-USGS-Indian Hair-0.32</v>
      </c>
      <c r="D10" s="7" t="s">
        <v>106</v>
      </c>
      <c r="E10" s="8"/>
      <c r="F10" s="50"/>
      <c r="H10" s="17" t="s">
        <v>21</v>
      </c>
      <c r="I10" s="18"/>
    </row>
    <row r="11" spans="1:9" ht="13" customHeight="1" thickBot="1" x14ac:dyDescent="0.3">
      <c r="A11" s="1">
        <v>10</v>
      </c>
      <c r="B11" s="1" t="s">
        <v>22</v>
      </c>
      <c r="C11" s="19">
        <f>I$2+0.099</f>
        <v>9.9000000000000005E-2</v>
      </c>
      <c r="D11" s="52"/>
      <c r="E11" s="53"/>
      <c r="F11" s="51"/>
      <c r="H11" s="20" t="s">
        <v>23</v>
      </c>
      <c r="I11" s="21"/>
    </row>
    <row r="12" spans="1:9" ht="13" customHeight="1" thickBot="1" x14ac:dyDescent="0.3">
      <c r="A12" s="1">
        <v>11</v>
      </c>
      <c r="B12" s="1" t="s">
        <v>24</v>
      </c>
      <c r="C12" s="19">
        <f>C11+0.001</f>
        <v>0.1</v>
      </c>
      <c r="D12" s="52"/>
      <c r="E12" s="53"/>
      <c r="F12" s="51"/>
      <c r="H12" s="22" t="s">
        <v>25</v>
      </c>
      <c r="I12" s="23"/>
    </row>
    <row r="13" spans="1:9" ht="13" customHeight="1" thickBot="1" x14ac:dyDescent="0.3">
      <c r="A13" s="1">
        <v>12</v>
      </c>
      <c r="B13" s="1" t="s">
        <v>26</v>
      </c>
      <c r="C13" s="19">
        <f t="shared" ref="C13:C34" si="0">C12+0.001</f>
        <v>0.10100000000000001</v>
      </c>
      <c r="D13" s="54"/>
      <c r="E13" s="53"/>
      <c r="F13" s="51"/>
      <c r="H13" s="22" t="s">
        <v>27</v>
      </c>
      <c r="I13" s="23"/>
    </row>
    <row r="14" spans="1:9" ht="13" customHeight="1" thickBot="1" x14ac:dyDescent="0.3">
      <c r="A14" s="1">
        <v>13</v>
      </c>
      <c r="B14" s="1" t="s">
        <v>28</v>
      </c>
      <c r="C14" s="19">
        <f t="shared" si="0"/>
        <v>0.10200000000000001</v>
      </c>
      <c r="D14" s="54"/>
      <c r="E14" s="53"/>
      <c r="F14" s="51"/>
      <c r="H14" s="22" t="s">
        <v>29</v>
      </c>
      <c r="I14" s="23"/>
    </row>
    <row r="15" spans="1:9" ht="13" customHeight="1" thickBot="1" x14ac:dyDescent="0.3">
      <c r="A15" s="1">
        <v>14</v>
      </c>
      <c r="B15" s="1" t="s">
        <v>30</v>
      </c>
      <c r="C15" s="19">
        <f t="shared" si="0"/>
        <v>0.10300000000000001</v>
      </c>
      <c r="D15" s="54"/>
      <c r="E15" s="53"/>
      <c r="F15" s="51"/>
      <c r="H15" s="24" t="s">
        <v>31</v>
      </c>
      <c r="I15" s="23"/>
    </row>
    <row r="16" spans="1:9" ht="13" customHeight="1" thickBot="1" x14ac:dyDescent="0.3">
      <c r="A16" s="1">
        <v>15</v>
      </c>
      <c r="B16" s="1" t="s">
        <v>32</v>
      </c>
      <c r="C16" s="19">
        <f t="shared" si="0"/>
        <v>0.10400000000000001</v>
      </c>
      <c r="D16" s="54"/>
      <c r="E16" s="53"/>
      <c r="F16" s="51"/>
      <c r="H16" s="24" t="s">
        <v>33</v>
      </c>
      <c r="I16" s="23"/>
    </row>
    <row r="17" spans="1:15" ht="13" customHeight="1" x14ac:dyDescent="0.25">
      <c r="A17" s="1">
        <v>16</v>
      </c>
      <c r="B17" s="1" t="s">
        <v>34</v>
      </c>
      <c r="C17" s="19">
        <f t="shared" si="0"/>
        <v>0.10500000000000001</v>
      </c>
      <c r="D17" s="54"/>
      <c r="E17" s="53"/>
      <c r="F17" s="51"/>
      <c r="H17" s="63" t="s">
        <v>35</v>
      </c>
      <c r="I17" s="66"/>
      <c r="J17" s="25" t="s">
        <v>36</v>
      </c>
    </row>
    <row r="18" spans="1:15" ht="13" customHeight="1" thickBot="1" x14ac:dyDescent="0.3">
      <c r="A18" s="1">
        <v>17</v>
      </c>
      <c r="B18" s="1" t="s">
        <v>37</v>
      </c>
      <c r="C18" s="19">
        <f t="shared" si="0"/>
        <v>0.10600000000000001</v>
      </c>
      <c r="D18" s="54"/>
      <c r="E18" s="53"/>
      <c r="F18" s="51"/>
      <c r="H18" s="64"/>
      <c r="I18" s="67"/>
    </row>
    <row r="19" spans="1:15" ht="13" customHeight="1" x14ac:dyDescent="0.25">
      <c r="A19" s="1">
        <v>18</v>
      </c>
      <c r="B19" s="1" t="s">
        <v>38</v>
      </c>
      <c r="C19" s="19">
        <f t="shared" si="0"/>
        <v>0.10700000000000001</v>
      </c>
      <c r="D19" s="54"/>
      <c r="E19" s="53"/>
      <c r="F19" s="51"/>
      <c r="H19" s="63" t="s">
        <v>39</v>
      </c>
      <c r="I19" s="66"/>
    </row>
    <row r="20" spans="1:15" ht="13" customHeight="1" thickBot="1" x14ac:dyDescent="0.3">
      <c r="A20" s="1">
        <v>19</v>
      </c>
      <c r="B20" s="1" t="s">
        <v>40</v>
      </c>
      <c r="C20" s="19">
        <f t="shared" si="0"/>
        <v>0.10800000000000001</v>
      </c>
      <c r="D20" s="54"/>
      <c r="E20" s="53"/>
      <c r="F20" s="51"/>
      <c r="H20" s="64"/>
      <c r="I20" s="67"/>
    </row>
    <row r="21" spans="1:15" ht="12.75" customHeight="1" thickBot="1" x14ac:dyDescent="0.3">
      <c r="A21" s="1">
        <v>20</v>
      </c>
      <c r="B21" s="1" t="s">
        <v>41</v>
      </c>
      <c r="C21" s="19">
        <f t="shared" si="0"/>
        <v>0.10900000000000001</v>
      </c>
      <c r="D21" s="54"/>
      <c r="E21" s="53"/>
      <c r="F21" s="51"/>
      <c r="H21" s="22" t="s">
        <v>42</v>
      </c>
      <c r="I21" s="23"/>
      <c r="K21" s="3"/>
      <c r="L21" s="3"/>
      <c r="M21" s="3"/>
      <c r="N21" s="3"/>
    </row>
    <row r="22" spans="1:15" ht="12.75" customHeight="1" x14ac:dyDescent="0.25">
      <c r="A22" s="1">
        <v>21</v>
      </c>
      <c r="B22" s="1" t="s">
        <v>43</v>
      </c>
      <c r="C22" s="19">
        <f t="shared" si="0"/>
        <v>0.11000000000000001</v>
      </c>
      <c r="D22" s="54"/>
      <c r="E22" s="53"/>
      <c r="F22" s="51"/>
      <c r="H22" s="63" t="s">
        <v>44</v>
      </c>
      <c r="I22" s="66"/>
      <c r="J22" s="2" t="s">
        <v>108</v>
      </c>
      <c r="K22" s="3"/>
      <c r="L22" s="3"/>
      <c r="M22" s="3"/>
      <c r="N22" s="3"/>
    </row>
    <row r="23" spans="1:15" ht="12.75" customHeight="1" thickBot="1" x14ac:dyDescent="0.3">
      <c r="A23" s="1">
        <v>22</v>
      </c>
      <c r="B23" s="1" t="s">
        <v>45</v>
      </c>
      <c r="C23" s="19">
        <f t="shared" si="0"/>
        <v>0.11100000000000002</v>
      </c>
      <c r="D23" s="54"/>
      <c r="E23" s="53"/>
      <c r="F23" s="51"/>
      <c r="H23" s="65"/>
      <c r="I23" s="67"/>
      <c r="J23" s="57"/>
      <c r="K23" s="58"/>
      <c r="L23" s="58"/>
      <c r="M23" s="58"/>
      <c r="N23" s="58"/>
      <c r="O23" s="58"/>
    </row>
    <row r="24" spans="1:15" ht="12.75" customHeight="1" x14ac:dyDescent="0.25">
      <c r="A24" s="1">
        <v>23</v>
      </c>
      <c r="B24" s="1" t="s">
        <v>46</v>
      </c>
      <c r="C24" s="19">
        <f t="shared" si="0"/>
        <v>0.11200000000000002</v>
      </c>
      <c r="D24" s="54"/>
      <c r="E24" s="53"/>
      <c r="F24" s="51"/>
      <c r="H24" s="4" t="s">
        <v>47</v>
      </c>
      <c r="I24" s="26"/>
      <c r="J24" s="5"/>
      <c r="K24" s="6"/>
      <c r="L24" s="3"/>
      <c r="M24" s="3"/>
      <c r="N24" s="3"/>
    </row>
    <row r="25" spans="1:15" ht="12.75" customHeight="1" x14ac:dyDescent="0.25">
      <c r="A25" s="1">
        <v>24</v>
      </c>
      <c r="B25" s="1" t="s">
        <v>48</v>
      </c>
      <c r="C25" s="19">
        <f t="shared" si="0"/>
        <v>0.11300000000000002</v>
      </c>
      <c r="D25" s="54"/>
      <c r="E25" s="53"/>
      <c r="F25" s="51"/>
      <c r="H25" s="27"/>
      <c r="I25" s="28"/>
      <c r="K25" s="3"/>
      <c r="L25" s="3"/>
      <c r="M25" s="3"/>
      <c r="N25" s="3"/>
    </row>
    <row r="26" spans="1:15" ht="12.75" customHeight="1" x14ac:dyDescent="0.25">
      <c r="A26" s="1">
        <v>25</v>
      </c>
      <c r="B26" s="1" t="s">
        <v>49</v>
      </c>
      <c r="C26" s="19">
        <f t="shared" si="0"/>
        <v>0.11400000000000002</v>
      </c>
      <c r="D26" s="54"/>
      <c r="E26" s="53"/>
      <c r="F26" s="51"/>
      <c r="H26" s="27"/>
      <c r="I26" s="28"/>
      <c r="K26" s="3"/>
      <c r="L26" s="3"/>
      <c r="M26" s="3"/>
      <c r="N26" s="3"/>
    </row>
    <row r="27" spans="1:15" ht="12.75" customHeight="1" x14ac:dyDescent="0.25">
      <c r="A27" s="1">
        <v>26</v>
      </c>
      <c r="B27" s="1" t="s">
        <v>50</v>
      </c>
      <c r="C27" s="19">
        <f t="shared" si="0"/>
        <v>0.11500000000000002</v>
      </c>
      <c r="D27" s="54"/>
      <c r="E27" s="53"/>
      <c r="F27" s="51"/>
      <c r="H27" s="27"/>
      <c r="I27" s="28"/>
      <c r="K27" s="3"/>
      <c r="L27" s="3"/>
      <c r="M27" s="3"/>
      <c r="N27" s="3"/>
    </row>
    <row r="28" spans="1:15" ht="12.75" customHeight="1" x14ac:dyDescent="0.25">
      <c r="A28" s="1">
        <v>27</v>
      </c>
      <c r="B28" s="1" t="s">
        <v>51</v>
      </c>
      <c r="C28" s="19">
        <f t="shared" si="0"/>
        <v>0.11600000000000002</v>
      </c>
      <c r="D28" s="54"/>
      <c r="E28" s="53"/>
      <c r="F28" s="51"/>
      <c r="H28" s="27"/>
      <c r="I28" s="28"/>
      <c r="K28" s="3"/>
      <c r="L28" s="3"/>
      <c r="M28" s="3"/>
      <c r="N28" s="3"/>
    </row>
    <row r="29" spans="1:15" ht="12.75" customHeight="1" x14ac:dyDescent="0.25">
      <c r="A29" s="1">
        <v>28</v>
      </c>
      <c r="B29" s="1" t="s">
        <v>52</v>
      </c>
      <c r="C29" s="19">
        <f t="shared" si="0"/>
        <v>0.11700000000000002</v>
      </c>
      <c r="D29" s="54"/>
      <c r="E29" s="53"/>
      <c r="F29" s="51"/>
      <c r="H29" s="27"/>
      <c r="I29" s="28"/>
      <c r="K29" s="3"/>
      <c r="L29" s="3"/>
      <c r="M29" s="3"/>
      <c r="N29" s="3"/>
    </row>
    <row r="30" spans="1:15" ht="12.75" customHeight="1" x14ac:dyDescent="0.25">
      <c r="A30" s="1">
        <v>29</v>
      </c>
      <c r="B30" s="1" t="s">
        <v>53</v>
      </c>
      <c r="C30" s="19">
        <f t="shared" si="0"/>
        <v>0.11800000000000002</v>
      </c>
      <c r="D30" s="54"/>
      <c r="E30" s="53"/>
      <c r="F30" s="51"/>
      <c r="H30" s="27"/>
      <c r="I30" s="28"/>
      <c r="K30" s="3"/>
      <c r="L30" s="3"/>
      <c r="M30" s="3"/>
      <c r="N30" s="3"/>
    </row>
    <row r="31" spans="1:15" ht="12.75" customHeight="1" x14ac:dyDescent="0.25">
      <c r="A31" s="1">
        <v>30</v>
      </c>
      <c r="B31" s="1" t="s">
        <v>54</v>
      </c>
      <c r="C31" s="19">
        <f t="shared" si="0"/>
        <v>0.11900000000000002</v>
      </c>
      <c r="D31" s="54"/>
      <c r="E31" s="53"/>
      <c r="F31" s="51"/>
      <c r="H31" s="29"/>
      <c r="I31" s="30"/>
      <c r="K31" s="3"/>
      <c r="L31" s="3"/>
      <c r="M31" s="3"/>
      <c r="N31" s="3"/>
    </row>
    <row r="32" spans="1:15" ht="12.75" customHeight="1" x14ac:dyDescent="0.25">
      <c r="A32" s="1">
        <v>31</v>
      </c>
      <c r="B32" s="1" t="s">
        <v>55</v>
      </c>
      <c r="C32" s="19">
        <f t="shared" si="0"/>
        <v>0.12000000000000002</v>
      </c>
      <c r="D32" s="54"/>
      <c r="E32" s="53"/>
      <c r="F32" s="51"/>
      <c r="K32" s="3"/>
      <c r="L32" s="3"/>
      <c r="M32" s="3"/>
      <c r="N32" s="3"/>
    </row>
    <row r="33" spans="1:14" ht="12.75" customHeight="1" x14ac:dyDescent="0.25">
      <c r="A33" s="1">
        <v>32</v>
      </c>
      <c r="B33" s="1" t="s">
        <v>56</v>
      </c>
      <c r="C33" s="19">
        <f t="shared" si="0"/>
        <v>0.12100000000000002</v>
      </c>
      <c r="D33" s="54"/>
      <c r="E33" s="53"/>
      <c r="F33" s="51"/>
      <c r="K33" s="3"/>
      <c r="L33" s="3"/>
      <c r="M33" s="3"/>
      <c r="N33" s="3"/>
    </row>
    <row r="34" spans="1:14" ht="12.75" customHeight="1" thickBot="1" x14ac:dyDescent="0.3">
      <c r="A34" s="1">
        <v>33</v>
      </c>
      <c r="B34" s="1" t="s">
        <v>57</v>
      </c>
      <c r="C34" s="19">
        <f t="shared" si="0"/>
        <v>0.12200000000000003</v>
      </c>
      <c r="D34" s="55"/>
      <c r="E34" s="53"/>
      <c r="F34" s="51"/>
      <c r="K34" s="3"/>
      <c r="L34" s="3"/>
      <c r="M34" s="3"/>
      <c r="N34" s="3"/>
    </row>
    <row r="35" spans="1:14" ht="13" customHeight="1" x14ac:dyDescent="0.25">
      <c r="A35" s="1">
        <v>34</v>
      </c>
      <c r="B35" s="1" t="s">
        <v>58</v>
      </c>
      <c r="C35" s="9" t="str">
        <f>D35&amp;I$2+0.35</f>
        <v>34-UWSIF-Chicken0.35</v>
      </c>
      <c r="D35" s="7" t="s">
        <v>107</v>
      </c>
      <c r="E35" s="8"/>
      <c r="F35" s="50"/>
      <c r="H35" s="31" t="s">
        <v>68</v>
      </c>
      <c r="I35" s="32" t="s">
        <v>69</v>
      </c>
      <c r="J35" s="32" t="s">
        <v>70</v>
      </c>
      <c r="K35" s="33" t="s">
        <v>71</v>
      </c>
    </row>
    <row r="36" spans="1:14" ht="13" customHeight="1" thickBot="1" x14ac:dyDescent="0.3">
      <c r="A36" s="1">
        <v>35</v>
      </c>
      <c r="B36" s="1" t="s">
        <v>59</v>
      </c>
      <c r="C36" s="9" t="str">
        <f>D36&amp;I$2+0.36</f>
        <v>34-UWSIF-Chicken0.36</v>
      </c>
      <c r="D36" s="7" t="s">
        <v>107</v>
      </c>
      <c r="E36" s="8"/>
      <c r="F36" s="50"/>
      <c r="H36" s="34"/>
      <c r="I36" s="35"/>
      <c r="J36" s="35"/>
      <c r="K36" s="36"/>
    </row>
    <row r="37" spans="1:14" ht="13" customHeight="1" x14ac:dyDescent="0.25">
      <c r="A37" s="1">
        <v>36</v>
      </c>
      <c r="B37" s="1" t="s">
        <v>60</v>
      </c>
      <c r="C37" s="9" t="str">
        <f>D37&amp;I$2+0.34</f>
        <v>42-USGS-Tibetan Hair-0.34</v>
      </c>
      <c r="D37" s="7" t="s">
        <v>105</v>
      </c>
      <c r="E37" s="8"/>
      <c r="F37" s="50"/>
      <c r="H37" s="37"/>
      <c r="I37" s="38"/>
      <c r="J37" s="39"/>
      <c r="K37" s="40"/>
    </row>
    <row r="38" spans="1:14" ht="13" customHeight="1" x14ac:dyDescent="0.25">
      <c r="A38" s="1">
        <v>37</v>
      </c>
      <c r="B38" s="1" t="s">
        <v>61</v>
      </c>
      <c r="C38" s="9" t="str">
        <f>D38&amp;I$2+0.35</f>
        <v>42-USGS-Tibetan Hair-0.35</v>
      </c>
      <c r="D38" s="7" t="s">
        <v>105</v>
      </c>
      <c r="E38" s="8"/>
      <c r="F38" s="50"/>
      <c r="H38" s="41" t="s">
        <v>75</v>
      </c>
      <c r="I38" s="42"/>
      <c r="J38" s="43"/>
      <c r="K38" s="44"/>
    </row>
    <row r="39" spans="1:14" ht="13" customHeight="1" x14ac:dyDescent="0.25">
      <c r="A39" s="1">
        <v>38</v>
      </c>
      <c r="B39" s="1" t="s">
        <v>62</v>
      </c>
      <c r="C39" s="9" t="str">
        <f>D39&amp;I$2+0.33</f>
        <v>43-USGS-Indian Hair-0.33</v>
      </c>
      <c r="D39" s="7" t="s">
        <v>106</v>
      </c>
      <c r="E39" s="8"/>
      <c r="F39" s="50"/>
      <c r="H39" s="41" t="s">
        <v>77</v>
      </c>
      <c r="I39" s="42"/>
      <c r="J39" s="43"/>
      <c r="K39" s="44"/>
    </row>
    <row r="40" spans="1:14" ht="13" customHeight="1" x14ac:dyDescent="0.25">
      <c r="A40" s="1">
        <v>39</v>
      </c>
      <c r="B40" s="1" t="s">
        <v>63</v>
      </c>
      <c r="C40" s="9" t="str">
        <f>D40&amp;I$2+0.34</f>
        <v>43-USGS-Indian Hair-0.34</v>
      </c>
      <c r="D40" s="7" t="s">
        <v>106</v>
      </c>
      <c r="E40" s="8"/>
      <c r="F40" s="50"/>
      <c r="H40" s="41" t="s">
        <v>79</v>
      </c>
      <c r="I40" s="42"/>
      <c r="J40" s="43"/>
      <c r="K40" s="44"/>
    </row>
    <row r="41" spans="1:14" ht="13" customHeight="1" x14ac:dyDescent="0.25">
      <c r="A41" s="1">
        <v>40</v>
      </c>
      <c r="B41" s="1" t="s">
        <v>64</v>
      </c>
      <c r="C41" s="19">
        <f>C34+0.001</f>
        <v>0.12300000000000003</v>
      </c>
      <c r="D41" s="52"/>
      <c r="E41" s="53"/>
      <c r="F41" s="51"/>
      <c r="H41" s="41" t="s">
        <v>81</v>
      </c>
      <c r="I41" s="42"/>
      <c r="J41" s="43"/>
      <c r="K41" s="44"/>
    </row>
    <row r="42" spans="1:14" ht="13" customHeight="1" x14ac:dyDescent="0.25">
      <c r="A42" s="1">
        <v>41</v>
      </c>
      <c r="B42" s="1" t="s">
        <v>65</v>
      </c>
      <c r="C42" s="19">
        <f>C41+0.001</f>
        <v>0.12400000000000003</v>
      </c>
      <c r="D42" s="52"/>
      <c r="E42" s="53"/>
      <c r="F42" s="51"/>
      <c r="H42" s="41" t="s">
        <v>83</v>
      </c>
      <c r="I42" s="42"/>
      <c r="J42" s="43"/>
      <c r="K42" s="44"/>
    </row>
    <row r="43" spans="1:14" ht="13" customHeight="1" thickBot="1" x14ac:dyDescent="0.3">
      <c r="A43" s="1">
        <v>42</v>
      </c>
      <c r="B43" s="1" t="s">
        <v>66</v>
      </c>
      <c r="C43" s="19">
        <f t="shared" ref="C43:C65" si="1">C42+0.001</f>
        <v>0.12500000000000003</v>
      </c>
      <c r="D43" s="52"/>
      <c r="E43" s="53"/>
      <c r="F43" s="51"/>
      <c r="H43" s="45" t="s">
        <v>85</v>
      </c>
      <c r="I43" s="46"/>
      <c r="J43" s="47"/>
      <c r="K43" s="48"/>
    </row>
    <row r="44" spans="1:14" ht="13" customHeight="1" x14ac:dyDescent="0.25">
      <c r="A44" s="1">
        <v>43</v>
      </c>
      <c r="B44" s="1" t="s">
        <v>67</v>
      </c>
      <c r="C44" s="19">
        <f t="shared" si="1"/>
        <v>0.12600000000000003</v>
      </c>
      <c r="D44" s="52"/>
      <c r="E44" s="53"/>
      <c r="F44" s="51"/>
    </row>
    <row r="45" spans="1:14" ht="13" customHeight="1" x14ac:dyDescent="0.25">
      <c r="A45" s="1">
        <v>44</v>
      </c>
      <c r="B45" s="1" t="s">
        <v>72</v>
      </c>
      <c r="C45" s="19">
        <f t="shared" si="1"/>
        <v>0.12700000000000003</v>
      </c>
      <c r="D45" s="52"/>
      <c r="E45" s="53"/>
      <c r="F45" s="51"/>
    </row>
    <row r="46" spans="1:14" ht="13" customHeight="1" x14ac:dyDescent="0.25">
      <c r="A46" s="1">
        <v>45</v>
      </c>
      <c r="B46" s="1" t="s">
        <v>73</v>
      </c>
      <c r="C46" s="19">
        <f t="shared" si="1"/>
        <v>0.12800000000000003</v>
      </c>
      <c r="D46" s="52"/>
      <c r="E46" s="53"/>
      <c r="F46" s="51"/>
    </row>
    <row r="47" spans="1:14" ht="13" customHeight="1" x14ac:dyDescent="0.25">
      <c r="A47" s="1">
        <v>46</v>
      </c>
      <c r="B47" s="1" t="s">
        <v>74</v>
      </c>
      <c r="C47" s="19">
        <f t="shared" si="1"/>
        <v>0.12900000000000003</v>
      </c>
      <c r="D47" s="52"/>
      <c r="E47" s="53"/>
      <c r="F47" s="51"/>
    </row>
    <row r="48" spans="1:14" ht="13" customHeight="1" x14ac:dyDescent="0.25">
      <c r="A48" s="1">
        <v>47</v>
      </c>
      <c r="B48" s="1" t="s">
        <v>76</v>
      </c>
      <c r="C48" s="19">
        <f t="shared" si="1"/>
        <v>0.13000000000000003</v>
      </c>
      <c r="D48" s="52"/>
      <c r="E48" s="53"/>
      <c r="F48" s="51"/>
    </row>
    <row r="49" spans="1:6" ht="13" customHeight="1" x14ac:dyDescent="0.25">
      <c r="A49" s="1">
        <v>48</v>
      </c>
      <c r="B49" s="1" t="s">
        <v>78</v>
      </c>
      <c r="C49" s="19">
        <f t="shared" si="1"/>
        <v>0.13100000000000003</v>
      </c>
      <c r="D49" s="52"/>
      <c r="E49" s="53"/>
      <c r="F49" s="51"/>
    </row>
    <row r="50" spans="1:6" ht="13" customHeight="1" x14ac:dyDescent="0.25">
      <c r="A50" s="1">
        <v>49</v>
      </c>
      <c r="B50" s="1" t="s">
        <v>80</v>
      </c>
      <c r="C50" s="19">
        <f t="shared" si="1"/>
        <v>0.13200000000000003</v>
      </c>
      <c r="D50" s="52"/>
      <c r="E50" s="53"/>
      <c r="F50" s="51"/>
    </row>
    <row r="51" spans="1:6" ht="13" customHeight="1" x14ac:dyDescent="0.25">
      <c r="A51" s="1">
        <v>50</v>
      </c>
      <c r="B51" s="1" t="s">
        <v>82</v>
      </c>
      <c r="C51" s="19">
        <f t="shared" si="1"/>
        <v>0.13300000000000003</v>
      </c>
      <c r="D51" s="52"/>
      <c r="E51" s="53"/>
      <c r="F51" s="51"/>
    </row>
    <row r="52" spans="1:6" ht="13" customHeight="1" x14ac:dyDescent="0.25">
      <c r="A52" s="1">
        <v>51</v>
      </c>
      <c r="B52" s="1" t="s">
        <v>84</v>
      </c>
      <c r="C52" s="19">
        <f t="shared" si="1"/>
        <v>0.13400000000000004</v>
      </c>
      <c r="D52" s="52"/>
      <c r="E52" s="53"/>
      <c r="F52" s="51"/>
    </row>
    <row r="53" spans="1:6" ht="13" customHeight="1" x14ac:dyDescent="0.25">
      <c r="A53" s="1">
        <v>52</v>
      </c>
      <c r="B53" s="1" t="s">
        <v>86</v>
      </c>
      <c r="C53" s="19">
        <f t="shared" si="1"/>
        <v>0.13500000000000004</v>
      </c>
      <c r="D53" s="52"/>
      <c r="E53" s="53"/>
      <c r="F53" s="51"/>
    </row>
    <row r="54" spans="1:6" ht="13" customHeight="1" x14ac:dyDescent="0.25">
      <c r="A54" s="1">
        <v>53</v>
      </c>
      <c r="B54" s="1" t="s">
        <v>87</v>
      </c>
      <c r="C54" s="19">
        <f t="shared" si="1"/>
        <v>0.13600000000000004</v>
      </c>
      <c r="D54" s="52"/>
      <c r="E54" s="53"/>
      <c r="F54" s="51"/>
    </row>
    <row r="55" spans="1:6" ht="13" customHeight="1" x14ac:dyDescent="0.25">
      <c r="A55" s="1">
        <v>54</v>
      </c>
      <c r="B55" s="1" t="s">
        <v>88</v>
      </c>
      <c r="C55" s="19">
        <f t="shared" si="1"/>
        <v>0.13700000000000004</v>
      </c>
      <c r="D55" s="52"/>
      <c r="E55" s="53"/>
      <c r="F55" s="51"/>
    </row>
    <row r="56" spans="1:6" ht="13" customHeight="1" x14ac:dyDescent="0.25">
      <c r="A56" s="1">
        <v>55</v>
      </c>
      <c r="B56" s="1" t="s">
        <v>89</v>
      </c>
      <c r="C56" s="19">
        <f t="shared" si="1"/>
        <v>0.13800000000000004</v>
      </c>
      <c r="D56" s="52"/>
      <c r="E56" s="53"/>
      <c r="F56" s="51"/>
    </row>
    <row r="57" spans="1:6" ht="13" customHeight="1" x14ac:dyDescent="0.25">
      <c r="A57" s="1">
        <v>56</v>
      </c>
      <c r="B57" s="1" t="s">
        <v>90</v>
      </c>
      <c r="C57" s="19">
        <f t="shared" si="1"/>
        <v>0.13900000000000004</v>
      </c>
      <c r="D57" s="52"/>
      <c r="E57" s="53"/>
      <c r="F57" s="51"/>
    </row>
    <row r="58" spans="1:6" ht="13" customHeight="1" x14ac:dyDescent="0.25">
      <c r="A58" s="1">
        <v>57</v>
      </c>
      <c r="B58" s="1" t="s">
        <v>91</v>
      </c>
      <c r="C58" s="19">
        <f t="shared" si="1"/>
        <v>0.14000000000000004</v>
      </c>
      <c r="D58" s="52"/>
      <c r="E58" s="53"/>
      <c r="F58" s="51"/>
    </row>
    <row r="59" spans="1:6" ht="13" customHeight="1" x14ac:dyDescent="0.25">
      <c r="A59" s="1">
        <v>58</v>
      </c>
      <c r="B59" s="1" t="s">
        <v>92</v>
      </c>
      <c r="C59" s="19">
        <f t="shared" si="1"/>
        <v>0.14100000000000004</v>
      </c>
      <c r="D59" s="52"/>
      <c r="E59" s="53"/>
      <c r="F59" s="51"/>
    </row>
    <row r="60" spans="1:6" ht="13" customHeight="1" x14ac:dyDescent="0.25">
      <c r="A60" s="1">
        <v>59</v>
      </c>
      <c r="B60" s="1" t="s">
        <v>93</v>
      </c>
      <c r="C60" s="19">
        <f t="shared" si="1"/>
        <v>0.14200000000000004</v>
      </c>
      <c r="D60" s="52"/>
      <c r="E60" s="53"/>
      <c r="F60" s="51"/>
    </row>
    <row r="61" spans="1:6" ht="13" customHeight="1" x14ac:dyDescent="0.25">
      <c r="A61" s="1">
        <v>60</v>
      </c>
      <c r="B61" s="1" t="s">
        <v>94</v>
      </c>
      <c r="C61" s="19">
        <f t="shared" si="1"/>
        <v>0.14300000000000004</v>
      </c>
      <c r="D61" s="55"/>
      <c r="E61" s="53"/>
      <c r="F61" s="51"/>
    </row>
    <row r="62" spans="1:6" ht="13" customHeight="1" x14ac:dyDescent="0.25">
      <c r="A62" s="1">
        <v>61</v>
      </c>
      <c r="B62" s="1" t="s">
        <v>95</v>
      </c>
      <c r="C62" s="19">
        <f t="shared" si="1"/>
        <v>0.14400000000000004</v>
      </c>
      <c r="D62" s="52"/>
      <c r="E62" s="53"/>
      <c r="F62" s="51"/>
    </row>
    <row r="63" spans="1:6" ht="13" customHeight="1" x14ac:dyDescent="0.25">
      <c r="A63" s="1">
        <v>62</v>
      </c>
      <c r="B63" s="1" t="s">
        <v>96</v>
      </c>
      <c r="C63" s="19">
        <f t="shared" si="1"/>
        <v>0.14500000000000005</v>
      </c>
      <c r="D63" s="52"/>
      <c r="E63" s="53"/>
      <c r="F63" s="51"/>
    </row>
    <row r="64" spans="1:6" ht="13" customHeight="1" x14ac:dyDescent="0.25">
      <c r="A64" s="1">
        <v>63</v>
      </c>
      <c r="B64" s="1" t="s">
        <v>97</v>
      </c>
      <c r="C64" s="19">
        <f t="shared" si="1"/>
        <v>0.14600000000000005</v>
      </c>
      <c r="D64" s="52"/>
      <c r="E64" s="53"/>
      <c r="F64" s="51"/>
    </row>
    <row r="65" spans="1:6" ht="13" customHeight="1" x14ac:dyDescent="0.25">
      <c r="A65" s="1">
        <v>64</v>
      </c>
      <c r="B65" s="1" t="s">
        <v>98</v>
      </c>
      <c r="C65" s="19">
        <f t="shared" si="1"/>
        <v>0.14700000000000005</v>
      </c>
      <c r="D65" s="52"/>
      <c r="E65" s="53"/>
      <c r="F65" s="51"/>
    </row>
    <row r="66" spans="1:6" ht="13" customHeight="1" x14ac:dyDescent="0.25">
      <c r="A66" s="1">
        <v>65</v>
      </c>
      <c r="B66" s="1" t="s">
        <v>99</v>
      </c>
      <c r="C66" s="9" t="str">
        <f>D66&amp;I$2+0.37</f>
        <v>34-UWSIF-Chicken0.37</v>
      </c>
      <c r="D66" s="7" t="s">
        <v>107</v>
      </c>
      <c r="E66" s="8"/>
      <c r="F66" s="50"/>
    </row>
    <row r="67" spans="1:6" ht="13" customHeight="1" x14ac:dyDescent="0.25">
      <c r="A67" s="1">
        <v>66</v>
      </c>
      <c r="B67" s="1" t="s">
        <v>100</v>
      </c>
      <c r="C67" s="9" t="str">
        <f>D67&amp;I$2+0.38</f>
        <v>34-UWSIF-Chicken0.38</v>
      </c>
      <c r="D67" s="7" t="s">
        <v>107</v>
      </c>
      <c r="E67" s="8"/>
      <c r="F67" s="50"/>
    </row>
    <row r="68" spans="1:6" ht="13" customHeight="1" x14ac:dyDescent="0.25">
      <c r="A68" s="1">
        <v>67</v>
      </c>
      <c r="B68" s="1" t="s">
        <v>101</v>
      </c>
      <c r="C68" s="9" t="str">
        <f>D68&amp;I$2+0.36</f>
        <v>42-USGS-Tibetan Hair-0.36</v>
      </c>
      <c r="D68" s="7" t="s">
        <v>105</v>
      </c>
      <c r="E68" s="8"/>
      <c r="F68" s="50"/>
    </row>
    <row r="69" spans="1:6" ht="13" customHeight="1" x14ac:dyDescent="0.25">
      <c r="A69" s="1">
        <v>68</v>
      </c>
      <c r="B69" s="1" t="s">
        <v>102</v>
      </c>
      <c r="C69" s="9" t="str">
        <f>D69&amp;I$2+0.37</f>
        <v>42-USGS-Tibetan Hair-0.37</v>
      </c>
      <c r="D69" s="7" t="s">
        <v>105</v>
      </c>
      <c r="E69" s="8"/>
      <c r="F69" s="50"/>
    </row>
    <row r="70" spans="1:6" ht="13" customHeight="1" x14ac:dyDescent="0.25">
      <c r="A70" s="1">
        <v>69</v>
      </c>
      <c r="B70" s="1" t="s">
        <v>103</v>
      </c>
      <c r="C70" s="9" t="str">
        <f>D70&amp;I$2+0.35</f>
        <v>43-USGS-Indian Hair-0.35</v>
      </c>
      <c r="D70" s="7" t="s">
        <v>106</v>
      </c>
      <c r="E70" s="8"/>
      <c r="F70" s="50"/>
    </row>
    <row r="71" spans="1:6" ht="13" customHeight="1" x14ac:dyDescent="0.25">
      <c r="A71" s="1">
        <v>70</v>
      </c>
      <c r="B71" s="1" t="s">
        <v>104</v>
      </c>
      <c r="C71" s="9" t="str">
        <f>D71&amp;I$2+0.36</f>
        <v>43-USGS-Indian Hair-0.36</v>
      </c>
      <c r="D71" s="7" t="s">
        <v>106</v>
      </c>
      <c r="E71" s="8"/>
      <c r="F71" s="50"/>
    </row>
  </sheetData>
  <mergeCells count="8">
    <mergeCell ref="J23:O23"/>
    <mergeCell ref="H8:I9"/>
    <mergeCell ref="H17:H18"/>
    <mergeCell ref="I17:I18"/>
    <mergeCell ref="H19:H20"/>
    <mergeCell ref="I19:I20"/>
    <mergeCell ref="H22:H23"/>
    <mergeCell ref="I22:I23"/>
  </mergeCells>
  <dataValidations count="1">
    <dataValidation type="list" allowBlank="1" showInputMessage="1" showErrorMessage="1" sqref="D9:D10 D70:D71 D39:D40" xr:uid="{CCB42CB1-34B8-4006-ABF6-B74FFD58CD01}">
      <formula1>$H$32:$H$35</formula1>
    </dataValidation>
  </dataValidations>
  <hyperlinks>
    <hyperlink ref="J17" r:id="rId1" xr:uid="{40E7849F-5FB2-4162-B46A-0C74169F4BC8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23C24-E53F-4A5E-A632-BDF656A96DB9}">
  <sheetPr>
    <pageSetUpPr fitToPage="1"/>
  </sheetPr>
  <dimension ref="A1:O71"/>
  <sheetViews>
    <sheetView tabSelected="1" zoomScaleNormal="100" workbookViewId="0">
      <pane ySplit="1" topLeftCell="A44" activePane="bottomLeft" state="frozen"/>
      <selection activeCell="M19" sqref="M19"/>
      <selection pane="bottomLeft" activeCell="I72" sqref="I72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49" customWidth="1"/>
    <col min="4" max="4" width="19.54296875" style="2" bestFit="1" customWidth="1"/>
    <col min="5" max="6" width="16.1796875" style="2" customWidth="1"/>
    <col min="7" max="7" width="8.453125" style="2" customWidth="1"/>
    <col min="8" max="8" width="24.81640625" style="2" customWidth="1"/>
    <col min="9" max="9" width="18.7265625" style="2" customWidth="1"/>
    <col min="10" max="10" width="26.26953125" style="2" customWidth="1"/>
    <col min="11" max="11" width="27" style="2" customWidth="1"/>
    <col min="12" max="16384" width="9.1796875" style="2"/>
  </cols>
  <sheetData>
    <row r="1" spans="1:9" ht="13" customHeight="1" x14ac:dyDescent="0.25">
      <c r="A1" s="10" t="s">
        <v>0</v>
      </c>
      <c r="B1" s="11" t="s">
        <v>1</v>
      </c>
      <c r="C1" s="12" t="s">
        <v>2</v>
      </c>
      <c r="D1" s="13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/>
    </row>
    <row r="2" spans="1:9" ht="13" customHeight="1" x14ac:dyDescent="0.25">
      <c r="A2" s="1">
        <v>1</v>
      </c>
      <c r="B2" s="1" t="s">
        <v>8</v>
      </c>
      <c r="C2" s="9" t="str">
        <f>D2&amp;I$2+0.41</f>
        <v>34-UWSIF-Chicken0.41</v>
      </c>
      <c r="D2" s="7" t="s">
        <v>107</v>
      </c>
      <c r="E2" s="8"/>
      <c r="F2" s="8"/>
      <c r="G2" s="14">
        <v>1</v>
      </c>
      <c r="H2" s="56"/>
      <c r="I2" s="8"/>
    </row>
    <row r="3" spans="1:9" ht="13" customHeight="1" x14ac:dyDescent="0.25">
      <c r="A3" s="1">
        <v>2</v>
      </c>
      <c r="B3" s="1" t="s">
        <v>9</v>
      </c>
      <c r="C3" s="9" t="str">
        <f>D3&amp;I$2+0.42</f>
        <v>34-UWSIF-Chicken0.42</v>
      </c>
      <c r="D3" s="7" t="s">
        <v>107</v>
      </c>
      <c r="E3" s="8"/>
      <c r="F3" s="50"/>
    </row>
    <row r="4" spans="1:9" ht="13" customHeight="1" x14ac:dyDescent="0.25">
      <c r="A4" s="1">
        <v>3</v>
      </c>
      <c r="B4" s="1" t="s">
        <v>10</v>
      </c>
      <c r="C4" s="9" t="str">
        <f>D4&amp;I$2+0.43</f>
        <v>34-UWSIF-Chicken0.43</v>
      </c>
      <c r="D4" s="7" t="s">
        <v>107</v>
      </c>
      <c r="E4" s="8"/>
      <c r="F4" s="50"/>
    </row>
    <row r="5" spans="1:9" ht="13" customHeight="1" x14ac:dyDescent="0.25">
      <c r="A5" s="1">
        <v>4</v>
      </c>
      <c r="B5" s="1" t="s">
        <v>11</v>
      </c>
      <c r="C5" s="9" t="str">
        <f>D5&amp;I$2+0.44</f>
        <v>34-UWSIF-Chicken0.44</v>
      </c>
      <c r="D5" s="7" t="s">
        <v>107</v>
      </c>
      <c r="E5" s="8"/>
      <c r="F5" s="50"/>
      <c r="H5" s="15" t="s">
        <v>12</v>
      </c>
      <c r="I5" s="15"/>
    </row>
    <row r="6" spans="1:9" ht="13" customHeight="1" x14ac:dyDescent="0.25">
      <c r="A6" s="1">
        <v>5</v>
      </c>
      <c r="B6" s="1" t="s">
        <v>13</v>
      </c>
      <c r="C6" s="9" t="str">
        <f>D6&amp;I$2+0.41</f>
        <v>42-USGS-Tibetan Hair-0.41</v>
      </c>
      <c r="D6" s="7" t="s">
        <v>105</v>
      </c>
      <c r="E6" s="8"/>
      <c r="F6" s="50"/>
      <c r="H6" s="16" t="s">
        <v>14</v>
      </c>
      <c r="I6" s="16"/>
    </row>
    <row r="7" spans="1:9" ht="13" customHeight="1" x14ac:dyDescent="0.25">
      <c r="A7" s="1">
        <v>6</v>
      </c>
      <c r="B7" s="1" t="s">
        <v>15</v>
      </c>
      <c r="C7" s="9" t="str">
        <f>D7&amp;I$2+0.42</f>
        <v>42-USGS-Tibetan Hair-0.42</v>
      </c>
      <c r="D7" s="7" t="s">
        <v>105</v>
      </c>
      <c r="E7" s="8"/>
      <c r="F7" s="50"/>
      <c r="H7" s="16" t="s">
        <v>16</v>
      </c>
      <c r="I7" s="16"/>
    </row>
    <row r="8" spans="1:9" ht="13" customHeight="1" x14ac:dyDescent="0.25">
      <c r="A8" s="1">
        <v>7</v>
      </c>
      <c r="B8" s="1" t="s">
        <v>17</v>
      </c>
      <c r="C8" s="9" t="str">
        <f>D8&amp;I$2+0.43</f>
        <v>42-USGS-Tibetan Hair-0.43</v>
      </c>
      <c r="D8" s="7" t="s">
        <v>105</v>
      </c>
      <c r="E8" s="8"/>
      <c r="F8" s="50"/>
      <c r="H8" s="59" t="s">
        <v>18</v>
      </c>
      <c r="I8" s="60"/>
    </row>
    <row r="9" spans="1:9" ht="13" customHeight="1" x14ac:dyDescent="0.25">
      <c r="A9" s="1">
        <v>8</v>
      </c>
      <c r="B9" s="1" t="s">
        <v>19</v>
      </c>
      <c r="C9" s="9" t="str">
        <f>D9&amp;I$2+0.41</f>
        <v>43-USGS-Indian Hair-0.41</v>
      </c>
      <c r="D9" s="7" t="s">
        <v>106</v>
      </c>
      <c r="E9" s="8"/>
      <c r="F9" s="50"/>
      <c r="H9" s="61"/>
      <c r="I9" s="62"/>
    </row>
    <row r="10" spans="1:9" ht="13" customHeight="1" x14ac:dyDescent="0.25">
      <c r="A10" s="1">
        <v>9</v>
      </c>
      <c r="B10" s="1" t="s">
        <v>20</v>
      </c>
      <c r="C10" s="9" t="str">
        <f>D10&amp;I$2+0.42</f>
        <v>43-USGS-Indian Hair-0.42</v>
      </c>
      <c r="D10" s="7" t="s">
        <v>106</v>
      </c>
      <c r="E10" s="8"/>
      <c r="F10" s="50"/>
      <c r="H10" s="17" t="s">
        <v>21</v>
      </c>
      <c r="I10" s="18"/>
    </row>
    <row r="11" spans="1:9" ht="13" customHeight="1" thickBot="1" x14ac:dyDescent="0.3">
      <c r="A11" s="1">
        <v>10</v>
      </c>
      <c r="B11" s="1" t="s">
        <v>22</v>
      </c>
      <c r="C11" s="19">
        <f>I$2+0.147</f>
        <v>0.14699999999999999</v>
      </c>
      <c r="D11" s="52"/>
      <c r="E11" s="53"/>
      <c r="F11" s="51"/>
      <c r="H11" s="20" t="s">
        <v>23</v>
      </c>
      <c r="I11" s="21"/>
    </row>
    <row r="12" spans="1:9" ht="13" customHeight="1" thickBot="1" x14ac:dyDescent="0.3">
      <c r="A12" s="1">
        <v>11</v>
      </c>
      <c r="B12" s="1" t="s">
        <v>24</v>
      </c>
      <c r="C12" s="19">
        <f>C11+0.001</f>
        <v>0.14799999999999999</v>
      </c>
      <c r="D12" s="52"/>
      <c r="E12" s="53"/>
      <c r="F12" s="51"/>
      <c r="H12" s="22" t="s">
        <v>25</v>
      </c>
      <c r="I12" s="23"/>
    </row>
    <row r="13" spans="1:9" ht="13" customHeight="1" thickBot="1" x14ac:dyDescent="0.3">
      <c r="A13" s="1">
        <v>12</v>
      </c>
      <c r="B13" s="1" t="s">
        <v>26</v>
      </c>
      <c r="C13" s="19">
        <f t="shared" ref="C13:C34" si="0">C12+0.001</f>
        <v>0.14899999999999999</v>
      </c>
      <c r="D13" s="54"/>
      <c r="E13" s="53"/>
      <c r="F13" s="51"/>
      <c r="H13" s="22" t="s">
        <v>27</v>
      </c>
      <c r="I13" s="23"/>
    </row>
    <row r="14" spans="1:9" ht="13" customHeight="1" thickBot="1" x14ac:dyDescent="0.3">
      <c r="A14" s="1">
        <v>13</v>
      </c>
      <c r="B14" s="1" t="s">
        <v>28</v>
      </c>
      <c r="C14" s="19">
        <f t="shared" si="0"/>
        <v>0.15</v>
      </c>
      <c r="D14" s="54"/>
      <c r="E14" s="53"/>
      <c r="F14" s="51"/>
      <c r="H14" s="22" t="s">
        <v>29</v>
      </c>
      <c r="I14" s="23"/>
    </row>
    <row r="15" spans="1:9" ht="13" customHeight="1" thickBot="1" x14ac:dyDescent="0.3">
      <c r="A15" s="1">
        <v>14</v>
      </c>
      <c r="B15" s="1" t="s">
        <v>30</v>
      </c>
      <c r="C15" s="19">
        <f t="shared" si="0"/>
        <v>0.151</v>
      </c>
      <c r="D15" s="54"/>
      <c r="E15" s="53"/>
      <c r="F15" s="51"/>
      <c r="H15" s="24" t="s">
        <v>31</v>
      </c>
      <c r="I15" s="23"/>
    </row>
    <row r="16" spans="1:9" ht="13" customHeight="1" thickBot="1" x14ac:dyDescent="0.3">
      <c r="A16" s="1">
        <v>15</v>
      </c>
      <c r="B16" s="1" t="s">
        <v>32</v>
      </c>
      <c r="C16" s="19">
        <f t="shared" si="0"/>
        <v>0.152</v>
      </c>
      <c r="D16" s="54"/>
      <c r="E16" s="53"/>
      <c r="F16" s="51"/>
      <c r="H16" s="24" t="s">
        <v>33</v>
      </c>
      <c r="I16" s="23"/>
    </row>
    <row r="17" spans="1:15" ht="13" customHeight="1" x14ac:dyDescent="0.25">
      <c r="A17" s="1">
        <v>16</v>
      </c>
      <c r="B17" s="1" t="s">
        <v>34</v>
      </c>
      <c r="C17" s="19">
        <f t="shared" si="0"/>
        <v>0.153</v>
      </c>
      <c r="D17" s="54"/>
      <c r="E17" s="53"/>
      <c r="F17" s="51"/>
      <c r="H17" s="63" t="s">
        <v>35</v>
      </c>
      <c r="I17" s="66"/>
      <c r="J17" s="25" t="s">
        <v>36</v>
      </c>
    </row>
    <row r="18" spans="1:15" ht="13" customHeight="1" thickBot="1" x14ac:dyDescent="0.3">
      <c r="A18" s="1">
        <v>17</v>
      </c>
      <c r="B18" s="1" t="s">
        <v>37</v>
      </c>
      <c r="C18" s="19">
        <f t="shared" si="0"/>
        <v>0.154</v>
      </c>
      <c r="D18" s="54"/>
      <c r="E18" s="53"/>
      <c r="F18" s="51"/>
      <c r="H18" s="64"/>
      <c r="I18" s="67"/>
    </row>
    <row r="19" spans="1:15" ht="13" customHeight="1" x14ac:dyDescent="0.25">
      <c r="A19" s="1">
        <v>18</v>
      </c>
      <c r="B19" s="1" t="s">
        <v>38</v>
      </c>
      <c r="C19" s="19">
        <f t="shared" si="0"/>
        <v>0.155</v>
      </c>
      <c r="D19" s="54"/>
      <c r="E19" s="53"/>
      <c r="F19" s="51"/>
      <c r="H19" s="63" t="s">
        <v>39</v>
      </c>
      <c r="I19" s="66"/>
    </row>
    <row r="20" spans="1:15" ht="13" customHeight="1" thickBot="1" x14ac:dyDescent="0.3">
      <c r="A20" s="1">
        <v>19</v>
      </c>
      <c r="B20" s="1" t="s">
        <v>40</v>
      </c>
      <c r="C20" s="19">
        <f t="shared" si="0"/>
        <v>0.156</v>
      </c>
      <c r="D20" s="54"/>
      <c r="E20" s="53"/>
      <c r="F20" s="51"/>
      <c r="H20" s="64"/>
      <c r="I20" s="67"/>
    </row>
    <row r="21" spans="1:15" ht="12.75" customHeight="1" thickBot="1" x14ac:dyDescent="0.3">
      <c r="A21" s="1">
        <v>20</v>
      </c>
      <c r="B21" s="1" t="s">
        <v>41</v>
      </c>
      <c r="C21" s="19">
        <f t="shared" si="0"/>
        <v>0.157</v>
      </c>
      <c r="D21" s="54"/>
      <c r="E21" s="53"/>
      <c r="F21" s="51"/>
      <c r="H21" s="22" t="s">
        <v>42</v>
      </c>
      <c r="I21" s="23"/>
      <c r="K21" s="3"/>
      <c r="L21" s="3"/>
      <c r="M21" s="3"/>
      <c r="N21" s="3"/>
    </row>
    <row r="22" spans="1:15" ht="12.75" customHeight="1" x14ac:dyDescent="0.25">
      <c r="A22" s="1">
        <v>21</v>
      </c>
      <c r="B22" s="1" t="s">
        <v>43</v>
      </c>
      <c r="C22" s="19">
        <f t="shared" si="0"/>
        <v>0.158</v>
      </c>
      <c r="D22" s="54"/>
      <c r="E22" s="53"/>
      <c r="F22" s="51"/>
      <c r="H22" s="63" t="s">
        <v>44</v>
      </c>
      <c r="I22" s="66"/>
      <c r="J22" s="2" t="s">
        <v>108</v>
      </c>
      <c r="K22" s="3"/>
      <c r="L22" s="3"/>
      <c r="M22" s="3"/>
      <c r="N22" s="3"/>
    </row>
    <row r="23" spans="1:15" ht="12.75" customHeight="1" thickBot="1" x14ac:dyDescent="0.3">
      <c r="A23" s="1">
        <v>22</v>
      </c>
      <c r="B23" s="1" t="s">
        <v>45</v>
      </c>
      <c r="C23" s="19">
        <f t="shared" si="0"/>
        <v>0.159</v>
      </c>
      <c r="D23" s="54"/>
      <c r="E23" s="53"/>
      <c r="F23" s="51"/>
      <c r="H23" s="65"/>
      <c r="I23" s="67"/>
      <c r="J23" s="57"/>
      <c r="K23" s="58"/>
      <c r="L23" s="58"/>
      <c r="M23" s="58"/>
      <c r="N23" s="58"/>
      <c r="O23" s="58"/>
    </row>
    <row r="24" spans="1:15" ht="12.75" customHeight="1" x14ac:dyDescent="0.25">
      <c r="A24" s="1">
        <v>23</v>
      </c>
      <c r="B24" s="1" t="s">
        <v>46</v>
      </c>
      <c r="C24" s="19">
        <f t="shared" si="0"/>
        <v>0.16</v>
      </c>
      <c r="D24" s="54"/>
      <c r="E24" s="53"/>
      <c r="F24" s="51"/>
      <c r="H24" s="4" t="s">
        <v>47</v>
      </c>
      <c r="I24" s="26"/>
      <c r="J24" s="5"/>
      <c r="K24" s="6"/>
      <c r="L24" s="3"/>
      <c r="M24" s="3"/>
      <c r="N24" s="3"/>
    </row>
    <row r="25" spans="1:15" ht="12.75" customHeight="1" x14ac:dyDescent="0.25">
      <c r="A25" s="1">
        <v>24</v>
      </c>
      <c r="B25" s="1" t="s">
        <v>48</v>
      </c>
      <c r="C25" s="19">
        <f t="shared" si="0"/>
        <v>0.161</v>
      </c>
      <c r="D25" s="54"/>
      <c r="E25" s="53"/>
      <c r="F25" s="51"/>
      <c r="H25" s="27"/>
      <c r="I25" s="28"/>
      <c r="K25" s="3"/>
      <c r="L25" s="3"/>
      <c r="M25" s="3"/>
      <c r="N25" s="3"/>
    </row>
    <row r="26" spans="1:15" ht="12.75" customHeight="1" x14ac:dyDescent="0.25">
      <c r="A26" s="1">
        <v>25</v>
      </c>
      <c r="B26" s="1" t="s">
        <v>49</v>
      </c>
      <c r="C26" s="19">
        <f t="shared" si="0"/>
        <v>0.16200000000000001</v>
      </c>
      <c r="D26" s="54"/>
      <c r="E26" s="53"/>
      <c r="F26" s="51"/>
      <c r="H26" s="27"/>
      <c r="I26" s="28"/>
      <c r="K26" s="3"/>
      <c r="L26" s="3"/>
      <c r="M26" s="3"/>
      <c r="N26" s="3"/>
    </row>
    <row r="27" spans="1:15" ht="12.75" customHeight="1" x14ac:dyDescent="0.25">
      <c r="A27" s="1">
        <v>26</v>
      </c>
      <c r="B27" s="1" t="s">
        <v>50</v>
      </c>
      <c r="C27" s="19">
        <f t="shared" si="0"/>
        <v>0.16300000000000001</v>
      </c>
      <c r="D27" s="54"/>
      <c r="E27" s="53"/>
      <c r="F27" s="51"/>
      <c r="H27" s="27"/>
      <c r="I27" s="28"/>
      <c r="K27" s="3"/>
      <c r="L27" s="3"/>
      <c r="M27" s="3"/>
      <c r="N27" s="3"/>
    </row>
    <row r="28" spans="1:15" ht="12.75" customHeight="1" x14ac:dyDescent="0.25">
      <c r="A28" s="1">
        <v>27</v>
      </c>
      <c r="B28" s="1" t="s">
        <v>51</v>
      </c>
      <c r="C28" s="19">
        <f t="shared" si="0"/>
        <v>0.16400000000000001</v>
      </c>
      <c r="D28" s="54"/>
      <c r="E28" s="53"/>
      <c r="F28" s="51"/>
      <c r="H28" s="27"/>
      <c r="I28" s="28"/>
      <c r="K28" s="3"/>
      <c r="L28" s="3"/>
      <c r="M28" s="3"/>
      <c r="N28" s="3"/>
    </row>
    <row r="29" spans="1:15" ht="12.75" customHeight="1" x14ac:dyDescent="0.25">
      <c r="A29" s="1">
        <v>28</v>
      </c>
      <c r="B29" s="1" t="s">
        <v>52</v>
      </c>
      <c r="C29" s="19">
        <f t="shared" si="0"/>
        <v>0.16500000000000001</v>
      </c>
      <c r="D29" s="54"/>
      <c r="E29" s="53"/>
      <c r="F29" s="51"/>
      <c r="H29" s="27"/>
      <c r="I29" s="28"/>
      <c r="K29" s="3"/>
      <c r="L29" s="3"/>
      <c r="M29" s="3"/>
      <c r="N29" s="3"/>
    </row>
    <row r="30" spans="1:15" ht="12.75" customHeight="1" x14ac:dyDescent="0.25">
      <c r="A30" s="1">
        <v>29</v>
      </c>
      <c r="B30" s="1" t="s">
        <v>53</v>
      </c>
      <c r="C30" s="19">
        <f t="shared" si="0"/>
        <v>0.16600000000000001</v>
      </c>
      <c r="D30" s="54"/>
      <c r="E30" s="53"/>
      <c r="F30" s="51"/>
      <c r="H30" s="27"/>
      <c r="I30" s="28"/>
      <c r="K30" s="3"/>
      <c r="L30" s="3"/>
      <c r="M30" s="3"/>
      <c r="N30" s="3"/>
    </row>
    <row r="31" spans="1:15" ht="12.75" customHeight="1" x14ac:dyDescent="0.25">
      <c r="A31" s="1">
        <v>30</v>
      </c>
      <c r="B31" s="1" t="s">
        <v>54</v>
      </c>
      <c r="C31" s="19">
        <f t="shared" si="0"/>
        <v>0.16700000000000001</v>
      </c>
      <c r="D31" s="54"/>
      <c r="E31" s="53"/>
      <c r="F31" s="51"/>
      <c r="H31" s="29"/>
      <c r="I31" s="30"/>
      <c r="K31" s="3"/>
      <c r="L31" s="3"/>
      <c r="M31" s="3"/>
      <c r="N31" s="3"/>
    </row>
    <row r="32" spans="1:15" ht="12.75" customHeight="1" x14ac:dyDescent="0.25">
      <c r="A32" s="1">
        <v>31</v>
      </c>
      <c r="B32" s="1" t="s">
        <v>55</v>
      </c>
      <c r="C32" s="19">
        <f t="shared" si="0"/>
        <v>0.16800000000000001</v>
      </c>
      <c r="D32" s="54"/>
      <c r="E32" s="53"/>
      <c r="F32" s="51"/>
      <c r="K32" s="3"/>
      <c r="L32" s="3"/>
      <c r="M32" s="3"/>
      <c r="N32" s="3"/>
    </row>
    <row r="33" spans="1:14" ht="12.75" customHeight="1" x14ac:dyDescent="0.25">
      <c r="A33" s="1">
        <v>32</v>
      </c>
      <c r="B33" s="1" t="s">
        <v>56</v>
      </c>
      <c r="C33" s="19">
        <f t="shared" si="0"/>
        <v>0.16900000000000001</v>
      </c>
      <c r="D33" s="54"/>
      <c r="E33" s="53"/>
      <c r="F33" s="51"/>
      <c r="K33" s="3"/>
      <c r="L33" s="3"/>
      <c r="M33" s="3"/>
      <c r="N33" s="3"/>
    </row>
    <row r="34" spans="1:14" ht="12.75" customHeight="1" thickBot="1" x14ac:dyDescent="0.3">
      <c r="A34" s="1">
        <v>33</v>
      </c>
      <c r="B34" s="1" t="s">
        <v>57</v>
      </c>
      <c r="C34" s="19">
        <f t="shared" si="0"/>
        <v>0.17</v>
      </c>
      <c r="D34" s="55"/>
      <c r="E34" s="53"/>
      <c r="F34" s="51"/>
      <c r="K34" s="3"/>
      <c r="L34" s="3"/>
      <c r="M34" s="3"/>
      <c r="N34" s="3"/>
    </row>
    <row r="35" spans="1:14" ht="13" customHeight="1" x14ac:dyDescent="0.25">
      <c r="A35" s="1">
        <v>34</v>
      </c>
      <c r="B35" s="1" t="s">
        <v>58</v>
      </c>
      <c r="C35" s="9" t="str">
        <f>D35&amp;I$2+0.45</f>
        <v>34-UWSIF-Chicken0.45</v>
      </c>
      <c r="D35" s="7" t="s">
        <v>107</v>
      </c>
      <c r="E35" s="8"/>
      <c r="F35" s="50"/>
      <c r="H35" s="31" t="s">
        <v>68</v>
      </c>
      <c r="I35" s="32" t="s">
        <v>69</v>
      </c>
      <c r="J35" s="32" t="s">
        <v>70</v>
      </c>
      <c r="K35" s="33" t="s">
        <v>71</v>
      </c>
    </row>
    <row r="36" spans="1:14" ht="13" customHeight="1" thickBot="1" x14ac:dyDescent="0.3">
      <c r="A36" s="1">
        <v>35</v>
      </c>
      <c r="B36" s="1" t="s">
        <v>59</v>
      </c>
      <c r="C36" s="9" t="str">
        <f>D36&amp;I$2+0.46</f>
        <v>34-UWSIF-Chicken0.46</v>
      </c>
      <c r="D36" s="7" t="s">
        <v>107</v>
      </c>
      <c r="E36" s="8"/>
      <c r="F36" s="50"/>
      <c r="H36" s="34"/>
      <c r="I36" s="35"/>
      <c r="J36" s="35"/>
      <c r="K36" s="36"/>
    </row>
    <row r="37" spans="1:14" ht="13" customHeight="1" x14ac:dyDescent="0.25">
      <c r="A37" s="1">
        <v>36</v>
      </c>
      <c r="B37" s="1" t="s">
        <v>60</v>
      </c>
      <c r="C37" s="9" t="str">
        <f>D37&amp;I$2+0.44</f>
        <v>42-USGS-Tibetan Hair-0.44</v>
      </c>
      <c r="D37" s="7" t="s">
        <v>105</v>
      </c>
      <c r="E37" s="8"/>
      <c r="F37" s="50"/>
      <c r="H37" s="37"/>
      <c r="I37" s="38"/>
      <c r="J37" s="39"/>
      <c r="K37" s="40"/>
    </row>
    <row r="38" spans="1:14" ht="13" customHeight="1" x14ac:dyDescent="0.25">
      <c r="A38" s="1">
        <v>37</v>
      </c>
      <c r="B38" s="1" t="s">
        <v>61</v>
      </c>
      <c r="C38" s="9" t="str">
        <f>D38&amp;I$2+0.45</f>
        <v>42-USGS-Tibetan Hair-0.45</v>
      </c>
      <c r="D38" s="7" t="s">
        <v>105</v>
      </c>
      <c r="E38" s="8"/>
      <c r="F38" s="50"/>
      <c r="H38" s="41" t="s">
        <v>75</v>
      </c>
      <c r="I38" s="42"/>
      <c r="J38" s="43"/>
      <c r="K38" s="44"/>
    </row>
    <row r="39" spans="1:14" ht="13" customHeight="1" x14ac:dyDescent="0.25">
      <c r="A39" s="1">
        <v>38</v>
      </c>
      <c r="B39" s="1" t="s">
        <v>62</v>
      </c>
      <c r="C39" s="9" t="str">
        <f>D39&amp;I$2+0.43</f>
        <v>43-USGS-Indian Hair-0.43</v>
      </c>
      <c r="D39" s="7" t="s">
        <v>106</v>
      </c>
      <c r="E39" s="8"/>
      <c r="F39" s="50"/>
      <c r="H39" s="41" t="s">
        <v>77</v>
      </c>
      <c r="I39" s="42"/>
      <c r="J39" s="43"/>
      <c r="K39" s="44"/>
    </row>
    <row r="40" spans="1:14" ht="13" customHeight="1" x14ac:dyDescent="0.25">
      <c r="A40" s="1">
        <v>39</v>
      </c>
      <c r="B40" s="1" t="s">
        <v>63</v>
      </c>
      <c r="C40" s="9" t="str">
        <f>D40&amp;I$2+0.44</f>
        <v>43-USGS-Indian Hair-0.44</v>
      </c>
      <c r="D40" s="7" t="s">
        <v>106</v>
      </c>
      <c r="E40" s="8"/>
      <c r="F40" s="50"/>
      <c r="H40" s="41" t="s">
        <v>79</v>
      </c>
      <c r="I40" s="42"/>
      <c r="J40" s="43"/>
      <c r="K40" s="44"/>
    </row>
    <row r="41" spans="1:14" ht="13" customHeight="1" x14ac:dyDescent="0.25">
      <c r="A41" s="1">
        <v>40</v>
      </c>
      <c r="B41" s="1" t="s">
        <v>64</v>
      </c>
      <c r="C41" s="19">
        <f>C34+0.001</f>
        <v>0.17100000000000001</v>
      </c>
      <c r="D41" s="52"/>
      <c r="E41" s="53"/>
      <c r="F41" s="51"/>
      <c r="H41" s="41" t="s">
        <v>81</v>
      </c>
      <c r="I41" s="42"/>
      <c r="J41" s="43"/>
      <c r="K41" s="44"/>
    </row>
    <row r="42" spans="1:14" ht="13" customHeight="1" x14ac:dyDescent="0.25">
      <c r="A42" s="1">
        <v>41</v>
      </c>
      <c r="B42" s="1" t="s">
        <v>65</v>
      </c>
      <c r="C42" s="19">
        <f>C41+0.001</f>
        <v>0.17200000000000001</v>
      </c>
      <c r="D42" s="52"/>
      <c r="E42" s="53"/>
      <c r="F42" s="51"/>
      <c r="H42" s="41" t="s">
        <v>83</v>
      </c>
      <c r="I42" s="42"/>
      <c r="J42" s="43"/>
      <c r="K42" s="44"/>
    </row>
    <row r="43" spans="1:14" ht="13" customHeight="1" thickBot="1" x14ac:dyDescent="0.3">
      <c r="A43" s="1">
        <v>42</v>
      </c>
      <c r="B43" s="1" t="s">
        <v>66</v>
      </c>
      <c r="C43" s="19">
        <f t="shared" ref="C43:C65" si="1">C42+0.001</f>
        <v>0.17300000000000001</v>
      </c>
      <c r="D43" s="52"/>
      <c r="E43" s="53"/>
      <c r="F43" s="51"/>
      <c r="H43" s="45" t="s">
        <v>85</v>
      </c>
      <c r="I43" s="46"/>
      <c r="J43" s="47"/>
      <c r="K43" s="48"/>
    </row>
    <row r="44" spans="1:14" ht="13" customHeight="1" x14ac:dyDescent="0.25">
      <c r="A44" s="1">
        <v>43</v>
      </c>
      <c r="B44" s="1" t="s">
        <v>67</v>
      </c>
      <c r="C44" s="19">
        <f t="shared" si="1"/>
        <v>0.17400000000000002</v>
      </c>
      <c r="D44" s="52"/>
      <c r="E44" s="53"/>
      <c r="F44" s="51"/>
    </row>
    <row r="45" spans="1:14" ht="13" customHeight="1" x14ac:dyDescent="0.25">
      <c r="A45" s="1">
        <v>44</v>
      </c>
      <c r="B45" s="1" t="s">
        <v>72</v>
      </c>
      <c r="C45" s="19">
        <f t="shared" si="1"/>
        <v>0.17500000000000002</v>
      </c>
      <c r="D45" s="52"/>
      <c r="E45" s="53"/>
      <c r="F45" s="51"/>
    </row>
    <row r="46" spans="1:14" ht="13" customHeight="1" x14ac:dyDescent="0.25">
      <c r="A46" s="1">
        <v>45</v>
      </c>
      <c r="B46" s="1" t="s">
        <v>73</v>
      </c>
      <c r="C46" s="19">
        <f t="shared" si="1"/>
        <v>0.17600000000000002</v>
      </c>
      <c r="D46" s="52"/>
      <c r="E46" s="53"/>
      <c r="F46" s="51"/>
    </row>
    <row r="47" spans="1:14" ht="13" customHeight="1" x14ac:dyDescent="0.25">
      <c r="A47" s="1">
        <v>46</v>
      </c>
      <c r="B47" s="1" t="s">
        <v>74</v>
      </c>
      <c r="C47" s="19">
        <f t="shared" si="1"/>
        <v>0.17700000000000002</v>
      </c>
      <c r="D47" s="52"/>
      <c r="E47" s="53"/>
      <c r="F47" s="51"/>
    </row>
    <row r="48" spans="1:14" ht="13" customHeight="1" x14ac:dyDescent="0.25">
      <c r="A48" s="1">
        <v>47</v>
      </c>
      <c r="B48" s="1" t="s">
        <v>76</v>
      </c>
      <c r="C48" s="19">
        <f t="shared" si="1"/>
        <v>0.17800000000000002</v>
      </c>
      <c r="D48" s="52"/>
      <c r="E48" s="53"/>
      <c r="F48" s="51"/>
    </row>
    <row r="49" spans="1:6" ht="13" customHeight="1" x14ac:dyDescent="0.25">
      <c r="A49" s="1">
        <v>48</v>
      </c>
      <c r="B49" s="1" t="s">
        <v>78</v>
      </c>
      <c r="C49" s="19">
        <f t="shared" si="1"/>
        <v>0.17900000000000002</v>
      </c>
      <c r="D49" s="52"/>
      <c r="E49" s="53"/>
      <c r="F49" s="51"/>
    </row>
    <row r="50" spans="1:6" ht="13" customHeight="1" x14ac:dyDescent="0.25">
      <c r="A50" s="1">
        <v>49</v>
      </c>
      <c r="B50" s="1" t="s">
        <v>80</v>
      </c>
      <c r="C50" s="19">
        <f t="shared" si="1"/>
        <v>0.18000000000000002</v>
      </c>
      <c r="D50" s="52"/>
      <c r="E50" s="53"/>
      <c r="F50" s="51"/>
    </row>
    <row r="51" spans="1:6" ht="13" customHeight="1" x14ac:dyDescent="0.25">
      <c r="A51" s="1">
        <v>50</v>
      </c>
      <c r="B51" s="1" t="s">
        <v>82</v>
      </c>
      <c r="C51" s="19">
        <f t="shared" si="1"/>
        <v>0.18100000000000002</v>
      </c>
      <c r="D51" s="52"/>
      <c r="E51" s="53"/>
      <c r="F51" s="51"/>
    </row>
    <row r="52" spans="1:6" ht="13" customHeight="1" x14ac:dyDescent="0.25">
      <c r="A52" s="1">
        <v>51</v>
      </c>
      <c r="B52" s="1" t="s">
        <v>84</v>
      </c>
      <c r="C52" s="19">
        <f t="shared" si="1"/>
        <v>0.18200000000000002</v>
      </c>
      <c r="D52" s="52"/>
      <c r="E52" s="53"/>
      <c r="F52" s="51"/>
    </row>
    <row r="53" spans="1:6" ht="13" customHeight="1" x14ac:dyDescent="0.25">
      <c r="A53" s="1">
        <v>52</v>
      </c>
      <c r="B53" s="1" t="s">
        <v>86</v>
      </c>
      <c r="C53" s="19">
        <f t="shared" si="1"/>
        <v>0.18300000000000002</v>
      </c>
      <c r="D53" s="52"/>
      <c r="E53" s="53"/>
      <c r="F53" s="51"/>
    </row>
    <row r="54" spans="1:6" ht="13" customHeight="1" x14ac:dyDescent="0.25">
      <c r="A54" s="1">
        <v>53</v>
      </c>
      <c r="B54" s="1" t="s">
        <v>87</v>
      </c>
      <c r="C54" s="19">
        <f t="shared" si="1"/>
        <v>0.18400000000000002</v>
      </c>
      <c r="D54" s="52"/>
      <c r="E54" s="53"/>
      <c r="F54" s="51"/>
    </row>
    <row r="55" spans="1:6" ht="13" customHeight="1" x14ac:dyDescent="0.25">
      <c r="A55" s="1">
        <v>54</v>
      </c>
      <c r="B55" s="1" t="s">
        <v>88</v>
      </c>
      <c r="C55" s="19">
        <f t="shared" si="1"/>
        <v>0.18500000000000003</v>
      </c>
      <c r="D55" s="52"/>
      <c r="E55" s="53"/>
      <c r="F55" s="51"/>
    </row>
    <row r="56" spans="1:6" ht="13" customHeight="1" x14ac:dyDescent="0.25">
      <c r="A56" s="1">
        <v>55</v>
      </c>
      <c r="B56" s="1" t="s">
        <v>89</v>
      </c>
      <c r="C56" s="19">
        <f t="shared" si="1"/>
        <v>0.18600000000000003</v>
      </c>
      <c r="D56" s="52"/>
      <c r="E56" s="53"/>
      <c r="F56" s="51"/>
    </row>
    <row r="57" spans="1:6" ht="13" customHeight="1" x14ac:dyDescent="0.25">
      <c r="A57" s="1">
        <v>56</v>
      </c>
      <c r="B57" s="1" t="s">
        <v>90</v>
      </c>
      <c r="C57" s="19">
        <f t="shared" si="1"/>
        <v>0.18700000000000003</v>
      </c>
      <c r="D57" s="52"/>
      <c r="E57" s="53"/>
      <c r="F57" s="51"/>
    </row>
    <row r="58" spans="1:6" ht="13" customHeight="1" x14ac:dyDescent="0.25">
      <c r="A58" s="1">
        <v>57</v>
      </c>
      <c r="B58" s="1" t="s">
        <v>91</v>
      </c>
      <c r="C58" s="19">
        <f t="shared" si="1"/>
        <v>0.18800000000000003</v>
      </c>
      <c r="D58" s="52"/>
      <c r="E58" s="53"/>
      <c r="F58" s="51"/>
    </row>
    <row r="59" spans="1:6" ht="13" customHeight="1" x14ac:dyDescent="0.25">
      <c r="A59" s="1">
        <v>58</v>
      </c>
      <c r="B59" s="1" t="s">
        <v>92</v>
      </c>
      <c r="C59" s="19">
        <f t="shared" si="1"/>
        <v>0.18900000000000003</v>
      </c>
      <c r="D59" s="52"/>
      <c r="E59" s="53"/>
      <c r="F59" s="51"/>
    </row>
    <row r="60" spans="1:6" ht="13" customHeight="1" x14ac:dyDescent="0.25">
      <c r="A60" s="1">
        <v>59</v>
      </c>
      <c r="B60" s="1" t="s">
        <v>93</v>
      </c>
      <c r="C60" s="19">
        <f t="shared" si="1"/>
        <v>0.19000000000000003</v>
      </c>
      <c r="D60" s="52"/>
      <c r="E60" s="53"/>
      <c r="F60" s="51"/>
    </row>
    <row r="61" spans="1:6" ht="13" customHeight="1" x14ac:dyDescent="0.25">
      <c r="A61" s="1">
        <v>60</v>
      </c>
      <c r="B61" s="1" t="s">
        <v>94</v>
      </c>
      <c r="C61" s="19">
        <f>C59+0.001</f>
        <v>0.19000000000000003</v>
      </c>
      <c r="D61" s="55"/>
      <c r="E61" s="53"/>
      <c r="F61" s="51"/>
    </row>
    <row r="62" spans="1:6" ht="13" customHeight="1" x14ac:dyDescent="0.25">
      <c r="A62" s="1">
        <v>61</v>
      </c>
      <c r="B62" s="1" t="s">
        <v>95</v>
      </c>
      <c r="C62" s="19">
        <f t="shared" si="1"/>
        <v>0.19100000000000003</v>
      </c>
      <c r="D62" s="52"/>
      <c r="E62" s="53"/>
      <c r="F62" s="51"/>
    </row>
    <row r="63" spans="1:6" ht="13" customHeight="1" x14ac:dyDescent="0.25">
      <c r="A63" s="1">
        <v>62</v>
      </c>
      <c r="B63" s="1" t="s">
        <v>96</v>
      </c>
      <c r="C63" s="19">
        <f t="shared" si="1"/>
        <v>0.19200000000000003</v>
      </c>
      <c r="D63" s="52"/>
      <c r="E63" s="53"/>
      <c r="F63" s="51"/>
    </row>
    <row r="64" spans="1:6" ht="13" customHeight="1" x14ac:dyDescent="0.25">
      <c r="A64" s="1">
        <v>63</v>
      </c>
      <c r="B64" s="1" t="s">
        <v>97</v>
      </c>
      <c r="C64" s="19">
        <f t="shared" si="1"/>
        <v>0.19300000000000003</v>
      </c>
      <c r="D64" s="52"/>
      <c r="E64" s="53"/>
      <c r="F64" s="51"/>
    </row>
    <row r="65" spans="1:6" ht="13" customHeight="1" x14ac:dyDescent="0.25">
      <c r="A65" s="1">
        <v>64</v>
      </c>
      <c r="B65" s="1" t="s">
        <v>98</v>
      </c>
      <c r="C65" s="19">
        <f t="shared" si="1"/>
        <v>0.19400000000000003</v>
      </c>
      <c r="D65" s="52"/>
      <c r="E65" s="53"/>
      <c r="F65" s="51"/>
    </row>
    <row r="66" spans="1:6" ht="13" customHeight="1" x14ac:dyDescent="0.25">
      <c r="A66" s="1">
        <v>65</v>
      </c>
      <c r="B66" s="1" t="s">
        <v>99</v>
      </c>
      <c r="C66" s="9" t="str">
        <f>D66&amp;I$2+0.47</f>
        <v>34-UWSIF-Chicken0.47</v>
      </c>
      <c r="D66" s="7" t="s">
        <v>107</v>
      </c>
      <c r="E66" s="8"/>
      <c r="F66" s="50"/>
    </row>
    <row r="67" spans="1:6" ht="13" customHeight="1" x14ac:dyDescent="0.25">
      <c r="A67" s="1">
        <v>66</v>
      </c>
      <c r="B67" s="1" t="s">
        <v>100</v>
      </c>
      <c r="C67" s="9" t="str">
        <f>D67&amp;I$2+0.48</f>
        <v>34-UWSIF-Chicken0.48</v>
      </c>
      <c r="D67" s="7" t="s">
        <v>107</v>
      </c>
      <c r="E67" s="8"/>
      <c r="F67" s="50"/>
    </row>
    <row r="68" spans="1:6" ht="13" customHeight="1" x14ac:dyDescent="0.25">
      <c r="A68" s="1">
        <v>67</v>
      </c>
      <c r="B68" s="1" t="s">
        <v>101</v>
      </c>
      <c r="C68" s="9" t="str">
        <f>D68&amp;I$2+0.46</f>
        <v>42-USGS-Tibetan Hair-0.46</v>
      </c>
      <c r="D68" s="7" t="s">
        <v>105</v>
      </c>
      <c r="E68" s="8"/>
      <c r="F68" s="50"/>
    </row>
    <row r="69" spans="1:6" ht="13" customHeight="1" x14ac:dyDescent="0.25">
      <c r="A69" s="1">
        <v>68</v>
      </c>
      <c r="B69" s="1" t="s">
        <v>102</v>
      </c>
      <c r="C69" s="9" t="str">
        <f>D69&amp;I$2+0.47</f>
        <v>42-USGS-Tibetan Hair-0.47</v>
      </c>
      <c r="D69" s="7" t="s">
        <v>105</v>
      </c>
      <c r="E69" s="8"/>
      <c r="F69" s="50"/>
    </row>
    <row r="70" spans="1:6" ht="13" customHeight="1" x14ac:dyDescent="0.25">
      <c r="A70" s="1">
        <v>69</v>
      </c>
      <c r="B70" s="1" t="s">
        <v>103</v>
      </c>
      <c r="C70" s="9" t="str">
        <f>D70&amp;I$2+0.45</f>
        <v>43-USGS-Indian Hair-0.45</v>
      </c>
      <c r="D70" s="7" t="s">
        <v>106</v>
      </c>
      <c r="E70" s="8"/>
      <c r="F70" s="50"/>
    </row>
    <row r="71" spans="1:6" ht="13" customHeight="1" x14ac:dyDescent="0.25">
      <c r="A71" s="1">
        <v>70</v>
      </c>
      <c r="B71" s="1" t="s">
        <v>104</v>
      </c>
      <c r="C71" s="9" t="str">
        <f>D71&amp;I$2+0.46</f>
        <v>43-USGS-Indian Hair-0.46</v>
      </c>
      <c r="D71" s="7" t="s">
        <v>106</v>
      </c>
      <c r="E71" s="8"/>
      <c r="F71" s="50"/>
    </row>
  </sheetData>
  <mergeCells count="8">
    <mergeCell ref="J23:O23"/>
    <mergeCell ref="H8:I9"/>
    <mergeCell ref="H17:H18"/>
    <mergeCell ref="I17:I18"/>
    <mergeCell ref="H19:H20"/>
    <mergeCell ref="I19:I20"/>
    <mergeCell ref="H22:H23"/>
    <mergeCell ref="I22:I23"/>
  </mergeCells>
  <dataValidations count="1">
    <dataValidation type="list" allowBlank="1" showInputMessage="1" showErrorMessage="1" sqref="D9:D10 D70:D71 D39:D40" xr:uid="{D3F42AF2-FBBE-47F0-A525-7D93FC54397C}">
      <formula1>$H$32:$H$35</formula1>
    </dataValidation>
  </dataValidations>
  <hyperlinks>
    <hyperlink ref="J17" r:id="rId1" xr:uid="{37942DD6-2F0C-4304-AE19-26EEA2B4B268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faultSectionNames xmlns="47020aab-67e2-41f8-b87d-f3c7c2c2b212" xsi:nil="true"/>
    <AppVersion xmlns="47020aab-67e2-41f8-b87d-f3c7c2c2b212" xsi:nil="true"/>
    <NotebookType xmlns="47020aab-67e2-41f8-b87d-f3c7c2c2b212" xsi:nil="true"/>
    <CultureName xmlns="47020aab-67e2-41f8-b87d-f3c7c2c2b212" xsi:nil="true"/>
    <_activity xmlns="47020aab-67e2-41f8-b87d-f3c7c2c2b212" xsi:nil="true"/>
    <Owner xmlns="47020aab-67e2-41f8-b87d-f3c7c2c2b212">
      <UserInfo>
        <DisplayName/>
        <AccountId xsi:nil="true"/>
        <AccountType/>
      </UserInfo>
    </Owner>
    <Is_Collaboration_Space_Locked xmlns="47020aab-67e2-41f8-b87d-f3c7c2c2b212" xsi:nil="true"/>
    <Invited_Leaders xmlns="47020aab-67e2-41f8-b87d-f3c7c2c2b212" xsi:nil="true"/>
    <IsNotebookLocked xmlns="47020aab-67e2-41f8-b87d-f3c7c2c2b212" xsi:nil="true"/>
    <Math_Settings xmlns="47020aab-67e2-41f8-b87d-f3c7c2c2b212" xsi:nil="true"/>
    <Invited_Members xmlns="47020aab-67e2-41f8-b87d-f3c7c2c2b212" xsi:nil="true"/>
    <Teams_Channel_Section_Location xmlns="47020aab-67e2-41f8-b87d-f3c7c2c2b212" xsi:nil="true"/>
    <TeamsChannelId xmlns="47020aab-67e2-41f8-b87d-f3c7c2c2b212" xsi:nil="true"/>
    <FolderType xmlns="47020aab-67e2-41f8-b87d-f3c7c2c2b212" xsi:nil="true"/>
    <Leaders xmlns="47020aab-67e2-41f8-b87d-f3c7c2c2b212">
      <UserInfo>
        <DisplayName/>
        <AccountId xsi:nil="true"/>
        <AccountType/>
      </UserInfo>
    </Leaders>
    <Distribution_Groups xmlns="47020aab-67e2-41f8-b87d-f3c7c2c2b212" xsi:nil="true"/>
    <Templates xmlns="47020aab-67e2-41f8-b87d-f3c7c2c2b212" xsi:nil="true"/>
    <Members xmlns="47020aab-67e2-41f8-b87d-f3c7c2c2b212">
      <UserInfo>
        <DisplayName/>
        <AccountId xsi:nil="true"/>
        <AccountType/>
      </UserInfo>
    </Members>
    <Member_Groups xmlns="47020aab-67e2-41f8-b87d-f3c7c2c2b212">
      <UserInfo>
        <DisplayName/>
        <AccountId xsi:nil="true"/>
        <AccountType/>
      </UserInfo>
    </Member_Groups>
    <Self_Registration_Enabled xmlns="47020aab-67e2-41f8-b87d-f3c7c2c2b212" xsi:nil="true"/>
    <LMS_Mappings xmlns="47020aab-67e2-41f8-b87d-f3c7c2c2b212" xsi:nil="true"/>
    <Has_Leaders_Only_SectionGroup xmlns="47020aab-67e2-41f8-b87d-f3c7c2c2b212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37" ma:contentTypeDescription="Create a new document." ma:contentTypeScope="" ma:versionID="fadb23d7127999c4c73db20b93bbd786">
  <xsd:schema xmlns:xsd="http://www.w3.org/2001/XMLSchema" xmlns:xs="http://www.w3.org/2001/XMLSchema" xmlns:p="http://schemas.microsoft.com/office/2006/metadata/properties" xmlns:ns3="d2ccbbc5-702b-444b-9f83-8538eea9e26d" xmlns:ns4="47020aab-67e2-41f8-b87d-f3c7c2c2b212" targetNamespace="http://schemas.microsoft.com/office/2006/metadata/properties" ma:root="true" ma:fieldsID="2e352be44f5d7395aa6ae422708a136f" ns3:_="" ns4:_="">
    <xsd:import namespace="d2ccbbc5-702b-444b-9f83-8538eea9e26d"/>
    <xsd:import namespace="47020aab-67e2-41f8-b87d-f3c7c2c2b21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3:SharedWithDetails" minOccurs="0"/>
                <xsd:element ref="ns3:SharingHintHash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_activity" minOccurs="0"/>
                <xsd:element ref="ns4:MediaServiceObjectDetectorVersions" minOccurs="0"/>
                <xsd:element ref="ns4:MediaServiceLocation" minOccurs="0"/>
                <xsd:element ref="ns4:MediaServiceSystemTags" minOccurs="0"/>
                <xsd:element ref="ns4:MediaServiceSearchProperties" minOccurs="0"/>
                <xsd:element ref="ns4:NotebookType" minOccurs="0"/>
                <xsd:element ref="ns4:FolderType" minOccurs="0"/>
                <xsd:element ref="ns4:CultureName" minOccurs="0"/>
                <xsd:element ref="ns4:AppVersion" minOccurs="0"/>
                <xsd:element ref="ns4:TeamsChannelId" minOccurs="0"/>
                <xsd:element ref="ns4:Owner" minOccurs="0"/>
                <xsd:element ref="ns4:Math_Settings" minOccurs="0"/>
                <xsd:element ref="ns4:DefaultSectionNames" minOccurs="0"/>
                <xsd:element ref="ns4:Templates" minOccurs="0"/>
                <xsd:element ref="ns4:Leaders" minOccurs="0"/>
                <xsd:element ref="ns4:Members" minOccurs="0"/>
                <xsd:element ref="ns4:Member_Groups" minOccurs="0"/>
                <xsd:element ref="ns4:Distribution_Groups" minOccurs="0"/>
                <xsd:element ref="ns4:LMS_Mappings" minOccurs="0"/>
                <xsd:element ref="ns4:Invited_Leaders" minOccurs="0"/>
                <xsd:element ref="ns4:Invited_Members" minOccurs="0"/>
                <xsd:element ref="ns4:Self_Registration_Enabled" minOccurs="0"/>
                <xsd:element ref="ns4:Has_Leaders_Only_SectionGroup" minOccurs="0"/>
                <xsd:element ref="ns4:Is_Collaboration_Space_Locked" minOccurs="0"/>
                <xsd:element ref="ns4:IsNotebookLocked" minOccurs="0"/>
                <xsd:element ref="ns4:Teams_Channel_Section_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020aab-67e2-41f8-b87d-f3c7c2c2b2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bookType" ma:index="24" nillable="true" ma:displayName="Notebook Type" ma:internalName="NotebookType">
      <xsd:simpleType>
        <xsd:restriction base="dms:Text"/>
      </xsd:simpleType>
    </xsd:element>
    <xsd:element name="FolderType" ma:index="25" nillable="true" ma:displayName="Folder Type" ma:internalName="FolderType">
      <xsd:simpleType>
        <xsd:restriction base="dms:Text"/>
      </xsd:simpleType>
    </xsd:element>
    <xsd:element name="CultureName" ma:index="26" nillable="true" ma:displayName="Culture Name" ma:internalName="CultureName">
      <xsd:simpleType>
        <xsd:restriction base="dms:Text"/>
      </xsd:simpleType>
    </xsd:element>
    <xsd:element name="AppVersion" ma:index="27" nillable="true" ma:displayName="App Version" ma:internalName="AppVersion">
      <xsd:simpleType>
        <xsd:restriction base="dms:Text"/>
      </xsd:simpleType>
    </xsd:element>
    <xsd:element name="TeamsChannelId" ma:index="28" nillable="true" ma:displayName="Teams Channel Id" ma:internalName="TeamsChannelId">
      <xsd:simpleType>
        <xsd:restriction base="dms:Text"/>
      </xsd:simpleType>
    </xsd:element>
    <xsd:element name="Owner" ma:index="29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30" nillable="true" ma:displayName="Math Settings" ma:internalName="Math_Settings">
      <xsd:simpleType>
        <xsd:restriction base="dms:Text"/>
      </xsd:simpleType>
    </xsd:element>
    <xsd:element name="DefaultSectionNames" ma:index="31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32" nillable="true" ma:displayName="Templates" ma:internalName="Templates">
      <xsd:simpleType>
        <xsd:restriction base="dms:Note">
          <xsd:maxLength value="255"/>
        </xsd:restriction>
      </xsd:simpleType>
    </xsd:element>
    <xsd:element name="Leaders" ma:index="33" nillable="true" ma:displayName="Leaders" ma:internalName="Lead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s" ma:index="34" nillable="true" ma:displayName="Members" ma:internalName="Memb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_Groups" ma:index="35" nillable="true" ma:displayName="Member Groups" ma:internalName="Member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36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37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Leaders" ma:index="38" nillable="true" ma:displayName="Invited Leaders" ma:internalName="Invited_Leaders">
      <xsd:simpleType>
        <xsd:restriction base="dms:Note">
          <xsd:maxLength value="255"/>
        </xsd:restriction>
      </xsd:simpleType>
    </xsd:element>
    <xsd:element name="Invited_Members" ma:index="39" nillable="true" ma:displayName="Invited Members" ma:internalName="Invited_Members">
      <xsd:simpleType>
        <xsd:restriction base="dms:Note">
          <xsd:maxLength value="255"/>
        </xsd:restriction>
      </xsd:simpleType>
    </xsd:element>
    <xsd:element name="Self_Registration_Enabled" ma:index="40" nillable="true" ma:displayName="Self Registration Enabled" ma:internalName="Self_Registration_Enabled">
      <xsd:simpleType>
        <xsd:restriction base="dms:Boolean"/>
      </xsd:simpleType>
    </xsd:element>
    <xsd:element name="Has_Leaders_Only_SectionGroup" ma:index="41" nillable="true" ma:displayName="Has Leaders Only SectionGroup" ma:internalName="Has_Leaders_Only_SectionGroup">
      <xsd:simpleType>
        <xsd:restriction base="dms:Boolean"/>
      </xsd:simpleType>
    </xsd:element>
    <xsd:element name="Is_Collaboration_Space_Locked" ma:index="42" nillable="true" ma:displayName="Is Collaboration Space Locked" ma:internalName="Is_Collaboration_Space_Locked">
      <xsd:simpleType>
        <xsd:restriction base="dms:Boolean"/>
      </xsd:simpleType>
    </xsd:element>
    <xsd:element name="IsNotebookLocked" ma:index="43" nillable="true" ma:displayName="Is Notebook Locked" ma:internalName="IsNotebookLocked">
      <xsd:simpleType>
        <xsd:restriction base="dms:Boolean"/>
      </xsd:simpleType>
    </xsd:element>
    <xsd:element name="Teams_Channel_Section_Location" ma:index="44" nillable="true" ma:displayName="Teams Channel Section Location" ma:internalName="Teams_Channel_Section_Locat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7843D3-7C76-4B5B-A082-0527CD323E0B}">
  <ds:schemaRefs>
    <ds:schemaRef ds:uri="http://purl.org/dc/terms/"/>
    <ds:schemaRef ds:uri="http://www.w3.org/XML/1998/namespace"/>
    <ds:schemaRef ds:uri="http://purl.org/dc/elements/1.1/"/>
    <ds:schemaRef ds:uri="http://purl.org/dc/dcmitype/"/>
    <ds:schemaRef ds:uri="d2ccbbc5-702b-444b-9f83-8538eea9e26d"/>
    <ds:schemaRef ds:uri="47020aab-67e2-41f8-b87d-f3c7c2c2b2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D3BEB99-42A7-41F3-A568-A875ACE16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47020aab-67e2-41f8-b87d-f3c7c2c2b2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</vt:lpstr>
      <vt:lpstr>Tray 1</vt:lpstr>
      <vt:lpstr>Tray 2</vt:lpstr>
      <vt:lpstr>Tray 3</vt:lpstr>
      <vt:lpstr>Tray 4</vt:lpstr>
    </vt:vector>
  </TitlesOfParts>
  <Manager/>
  <Company>University of Wyoming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Chandelle Joan Macdonald</dc:creator>
  <cp:keywords/>
  <dc:description/>
  <cp:lastModifiedBy>Dori Wolfe</cp:lastModifiedBy>
  <cp:revision/>
  <dcterms:created xsi:type="dcterms:W3CDTF">2012-03-27T18:03:20Z</dcterms:created>
  <dcterms:modified xsi:type="dcterms:W3CDTF">2024-06-25T19:04:42Z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