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135" windowHeight="9810" activeTab="2"/>
  </bookViews>
  <sheets>
    <sheet name="Masters" sheetId="1" r:id="rId1"/>
    <sheet name="Doctorate" sheetId="2" r:id="rId2"/>
    <sheet name="Other Amt" sheetId="3" r:id="rId3"/>
  </sheets>
  <definedNames>
    <definedName name="_xlnm.Print_Area" localSheetId="1">'Doctorate'!$A$1:$F$42</definedName>
    <definedName name="_xlnm.Print_Area" localSheetId="0">'Masters'!$A$1:$F$42</definedName>
  </definedNames>
  <calcPr fullCalcOnLoad="1"/>
</workbook>
</file>

<file path=xl/sharedStrings.xml><?xml version="1.0" encoding="utf-8"?>
<sst xmlns="http://schemas.openxmlformats.org/spreadsheetml/2006/main" count="177" uniqueCount="31">
  <si>
    <t>Pay Monthly</t>
  </si>
  <si>
    <t>Accumulated Pay</t>
  </si>
  <si>
    <t>Accumulated Earnings</t>
  </si>
  <si>
    <t>Fall Only:</t>
  </si>
  <si>
    <t>Spring Only:</t>
  </si>
  <si>
    <t>Academic Year:</t>
  </si>
  <si>
    <t>August</t>
  </si>
  <si>
    <t>September</t>
  </si>
  <si>
    <t>October</t>
  </si>
  <si>
    <t>November</t>
  </si>
  <si>
    <t>December</t>
  </si>
  <si>
    <t>Month</t>
  </si>
  <si>
    <t>Days</t>
  </si>
  <si>
    <t xml:space="preserve">Month </t>
  </si>
  <si>
    <t>January</t>
  </si>
  <si>
    <t>February</t>
  </si>
  <si>
    <t>March</t>
  </si>
  <si>
    <t>April</t>
  </si>
  <si>
    <t>May</t>
  </si>
  <si>
    <t>Semester Amount</t>
  </si>
  <si>
    <t>Academic Year Amount</t>
  </si>
  <si>
    <t>Fall Only</t>
  </si>
  <si>
    <t>Spring Only</t>
  </si>
  <si>
    <t>Academic Year</t>
  </si>
  <si>
    <t>Spring Amount / 4.5 = 1/2 Jan; Full Feb thru May</t>
  </si>
  <si>
    <t>AY Amount / 9 = Full Sept thru May</t>
  </si>
  <si>
    <t>Fall Amount / 4.5 = Full Sept thru Nov; 1 1/2 December</t>
  </si>
  <si>
    <t>PAY SCHEDULE FOR GA'S FOR ACADEMIC YEAR 2020-2021 (starting 08/19/20)</t>
  </si>
  <si>
    <t>(August 19, 2020 - December 23 2020)</t>
  </si>
  <si>
    <t>(August 19, 2020 - December 23, 2020; January 4, 2021 - May 31, 2021)</t>
  </si>
  <si>
    <t>(January 19, 2021 - May 31, 2021)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</si>
</sst>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&quot;$&quot;#,##0.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 tint="-0.0499799996614456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2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 quotePrefix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166" fontId="0" fillId="33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Alignment="1" applyProtection="1">
      <alignment horizontal="left"/>
      <protection/>
    </xf>
    <xf numFmtId="165" fontId="0" fillId="0" borderId="0" xfId="0" applyNumberFormat="1" applyFill="1" applyAlignment="1" applyProtection="1">
      <alignment/>
      <protection/>
    </xf>
    <xf numFmtId="2" fontId="0" fillId="8" borderId="0" xfId="0" applyNumberFormat="1" applyFont="1" applyFill="1" applyAlignment="1">
      <alignment horizontal="center"/>
    </xf>
    <xf numFmtId="166" fontId="0" fillId="8" borderId="0" xfId="0" applyNumberFormat="1" applyFont="1" applyFill="1" applyAlignment="1" applyProtection="1">
      <alignment horizontal="center"/>
      <protection/>
    </xf>
    <xf numFmtId="166" fontId="0" fillId="8" borderId="0" xfId="0" applyNumberFormat="1" applyFont="1" applyFill="1" applyAlignment="1">
      <alignment horizontal="center"/>
    </xf>
    <xf numFmtId="1" fontId="4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1.00390625" style="5" bestFit="1" customWidth="1"/>
    <col min="2" max="6" width="11.7109375" style="5" customWidth="1"/>
    <col min="7" max="7" width="9.140625" style="5" customWidth="1"/>
    <col min="8" max="8" width="10.140625" style="5" bestFit="1" customWidth="1"/>
    <col min="9" max="9" width="12.00390625" style="5" bestFit="1" customWidth="1"/>
    <col min="10" max="10" width="9.8515625" style="5" bestFit="1" customWidth="1"/>
    <col min="11" max="11" width="9.140625" style="5" customWidth="1"/>
    <col min="12" max="12" width="9.421875" style="5" bestFit="1" customWidth="1"/>
    <col min="13" max="16384" width="9.140625" style="5" customWidth="1"/>
  </cols>
  <sheetData>
    <row r="1" spans="1:6" ht="13.5" thickBot="1">
      <c r="A1" s="24" t="s">
        <v>27</v>
      </c>
      <c r="B1" s="25"/>
      <c r="C1" s="25"/>
      <c r="D1" s="25"/>
      <c r="E1" s="25"/>
      <c r="F1" s="26"/>
    </row>
    <row r="2" spans="1:6" ht="12.75">
      <c r="A2" s="1"/>
      <c r="B2" s="2"/>
      <c r="C2" s="2"/>
      <c r="D2" s="2"/>
      <c r="E2" s="2"/>
      <c r="F2" s="2"/>
    </row>
    <row r="3" spans="1:6" ht="12.75">
      <c r="A3" s="6"/>
      <c r="B3" s="11" t="s">
        <v>21</v>
      </c>
      <c r="C3" s="10">
        <v>91</v>
      </c>
      <c r="D3" s="6" t="s">
        <v>12</v>
      </c>
      <c r="E3" s="6"/>
      <c r="F3" s="6"/>
    </row>
    <row r="4" spans="1:6" ht="12.75">
      <c r="A4" s="23" t="s">
        <v>28</v>
      </c>
      <c r="B4" s="23"/>
      <c r="C4" s="23"/>
      <c r="D4" s="23"/>
      <c r="E4" s="23"/>
      <c r="F4" s="23"/>
    </row>
    <row r="5" spans="1:6" ht="12.75">
      <c r="A5" s="1" t="s">
        <v>19</v>
      </c>
      <c r="B5" s="21">
        <v>6165</v>
      </c>
      <c r="D5" s="2"/>
      <c r="E5" s="2"/>
      <c r="F5" s="2"/>
    </row>
    <row r="6" spans="1:6" ht="12.75">
      <c r="A6" s="1" t="s">
        <v>11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</row>
    <row r="7" spans="1:6" ht="12.75">
      <c r="A7" s="1" t="s">
        <v>12</v>
      </c>
      <c r="B7" s="7">
        <v>-9</v>
      </c>
      <c r="C7" s="8">
        <v>-22</v>
      </c>
      <c r="D7" s="8">
        <v>-22</v>
      </c>
      <c r="E7" s="8">
        <v>-21</v>
      </c>
      <c r="F7" s="8">
        <v>-17</v>
      </c>
    </row>
    <row r="8" spans="1:6" ht="12.75">
      <c r="A8" s="1" t="s">
        <v>0</v>
      </c>
      <c r="B8" s="2">
        <v>0</v>
      </c>
      <c r="C8" s="2">
        <f>ROUND(($B$5/4.5),0)</f>
        <v>1370</v>
      </c>
      <c r="D8" s="2">
        <f>ROUND(($B$5/4.5),0)</f>
        <v>1370</v>
      </c>
      <c r="E8" s="2">
        <f>ROUND(($B$5/4.5),0)</f>
        <v>1370</v>
      </c>
      <c r="F8" s="2">
        <f>SUM(B5-E9)</f>
        <v>2055</v>
      </c>
    </row>
    <row r="9" spans="1:6" ht="12.75">
      <c r="A9" s="1" t="s">
        <v>1</v>
      </c>
      <c r="B9" s="2">
        <v>0</v>
      </c>
      <c r="C9" s="2">
        <f>SUM(C8)</f>
        <v>1370</v>
      </c>
      <c r="D9" s="2">
        <f>SUM(C9+D8)</f>
        <v>2740</v>
      </c>
      <c r="E9" s="2">
        <f>SUM(D9+E8)</f>
        <v>4110</v>
      </c>
      <c r="F9" s="19">
        <f>SUM(E9+F8)</f>
        <v>6165</v>
      </c>
    </row>
    <row r="10" spans="1:6" ht="12.75">
      <c r="A10" s="1" t="s">
        <v>2</v>
      </c>
      <c r="B10" s="2">
        <f>ROUND(((B7)*$B$5)/-$C$3,2)</f>
        <v>609.73</v>
      </c>
      <c r="C10" s="2">
        <f>ROUND(((B7+C7)*$B$5)/-$C$3,2)</f>
        <v>2100.16</v>
      </c>
      <c r="D10" s="2">
        <f>ROUND(((B7+C7+D7)*$B$5)/-$C$3,2)</f>
        <v>3590.6</v>
      </c>
      <c r="E10" s="2">
        <f>ROUND(((B7+C7+D7+E7)*$B$5)/-$C$3,2)</f>
        <v>5013.3</v>
      </c>
      <c r="F10" s="19">
        <f>ROUND(((B7+C7+D7+E7+F7)*$B$5)/-$C$3,2)</f>
        <v>6165</v>
      </c>
    </row>
    <row r="11" spans="1:6" ht="12.75">
      <c r="A11" s="1"/>
      <c r="B11" s="2"/>
      <c r="C11" s="2"/>
      <c r="D11" s="2"/>
      <c r="E11" s="2"/>
      <c r="F11" s="2"/>
    </row>
    <row r="12" spans="1:6" ht="12.75">
      <c r="A12" s="1"/>
      <c r="B12" s="2"/>
      <c r="C12" s="2"/>
      <c r="D12" s="2"/>
      <c r="E12" s="2"/>
      <c r="F12" s="2"/>
    </row>
    <row r="13" spans="1:6" ht="12.75">
      <c r="A13" s="6"/>
      <c r="B13" s="11" t="s">
        <v>22</v>
      </c>
      <c r="C13" s="10">
        <v>95</v>
      </c>
      <c r="D13" s="6" t="s">
        <v>12</v>
      </c>
      <c r="E13" s="6"/>
      <c r="F13" s="6"/>
    </row>
    <row r="14" spans="1:6" ht="12.75">
      <c r="A14" s="23" t="s">
        <v>30</v>
      </c>
      <c r="B14" s="23"/>
      <c r="C14" s="23"/>
      <c r="D14" s="23"/>
      <c r="E14" s="23"/>
      <c r="F14" s="23"/>
    </row>
    <row r="15" spans="1:6" ht="12.75">
      <c r="A15" s="1" t="s">
        <v>19</v>
      </c>
      <c r="B15" s="21">
        <v>6165</v>
      </c>
      <c r="C15" s="2"/>
      <c r="D15" s="2"/>
      <c r="E15" s="2"/>
      <c r="F15" s="2"/>
    </row>
    <row r="16" spans="1:6" ht="12.75">
      <c r="A16" s="1" t="s">
        <v>13</v>
      </c>
      <c r="B16" s="2" t="s">
        <v>14</v>
      </c>
      <c r="C16" s="2" t="s">
        <v>15</v>
      </c>
      <c r="D16" s="2" t="s">
        <v>16</v>
      </c>
      <c r="E16" s="2" t="s">
        <v>17</v>
      </c>
      <c r="F16" s="2" t="s">
        <v>18</v>
      </c>
    </row>
    <row r="17" spans="1:6" ht="12.75">
      <c r="A17" s="1" t="s">
        <v>12</v>
      </c>
      <c r="B17" s="7">
        <v>-9</v>
      </c>
      <c r="C17" s="8">
        <v>-20</v>
      </c>
      <c r="D17" s="8">
        <v>-23</v>
      </c>
      <c r="E17" s="8">
        <v>-22</v>
      </c>
      <c r="F17" s="8">
        <v>-21</v>
      </c>
    </row>
    <row r="18" spans="1:6" ht="12.75">
      <c r="A18" s="1" t="s">
        <v>0</v>
      </c>
      <c r="B18" s="2">
        <f>SUM(B15-(C18+D18+E18+F18))</f>
        <v>685</v>
      </c>
      <c r="C18" s="2">
        <f>ROUND(SUM($B$15/4.5),0)</f>
        <v>1370</v>
      </c>
      <c r="D18" s="2">
        <f>ROUND(SUM($B$15/4.5),0)</f>
        <v>1370</v>
      </c>
      <c r="E18" s="2">
        <f>ROUND(SUM($B$15/4.5),0)</f>
        <v>1370</v>
      </c>
      <c r="F18" s="2">
        <f>ROUND(SUM($B$15/4.5),0)</f>
        <v>1370</v>
      </c>
    </row>
    <row r="19" spans="1:6" ht="12.75">
      <c r="A19" s="1" t="s">
        <v>1</v>
      </c>
      <c r="B19" s="2">
        <f>SUM(B18)</f>
        <v>685</v>
      </c>
      <c r="C19" s="2">
        <f>SUM(B19+C18)</f>
        <v>2055</v>
      </c>
      <c r="D19" s="2">
        <f>SUM(C19+D18)</f>
        <v>3425</v>
      </c>
      <c r="E19" s="2">
        <f>SUM(D19+E18)</f>
        <v>4795</v>
      </c>
      <c r="F19" s="19">
        <f>SUM(E19+F18)</f>
        <v>6165</v>
      </c>
    </row>
    <row r="20" spans="1:6" ht="12.75">
      <c r="A20" s="1" t="s">
        <v>2</v>
      </c>
      <c r="B20" s="2">
        <f>ROUND(((B17)*$B$15)/-$C$13,2)</f>
        <v>584.05</v>
      </c>
      <c r="C20" s="2">
        <f>ROUND(((B17+C17)*$B$15)/-$C$13,2)</f>
        <v>1881.95</v>
      </c>
      <c r="D20" s="2">
        <f>ROUND(((B17+C17+D17)*$B$15)/-$C$13,2)</f>
        <v>3374.53</v>
      </c>
      <c r="E20" s="2">
        <f>ROUND(((B17+C17+D17+E17)*$B$15)/-$C$13,2)</f>
        <v>4802.21</v>
      </c>
      <c r="F20" s="19">
        <f>ROUND(((B17+C17+D17+E17+F17)*$B$15)/-$C$13,2)</f>
        <v>6165</v>
      </c>
    </row>
    <row r="21" spans="1:6" ht="12.75">
      <c r="A21" s="1"/>
      <c r="B21" s="2"/>
      <c r="C21" s="2"/>
      <c r="D21" s="2"/>
      <c r="E21" s="2"/>
      <c r="F21" s="2"/>
    </row>
    <row r="22" spans="1:6" ht="12.75">
      <c r="A22" s="1"/>
      <c r="B22" s="2"/>
      <c r="D22" s="2"/>
      <c r="E22" s="2"/>
      <c r="F22" s="2"/>
    </row>
    <row r="23" spans="1:6" ht="12.75">
      <c r="A23" s="6"/>
      <c r="B23" s="11" t="s">
        <v>23</v>
      </c>
      <c r="C23" s="10">
        <v>197</v>
      </c>
      <c r="D23" s="6" t="s">
        <v>12</v>
      </c>
      <c r="F23" s="6"/>
    </row>
    <row r="24" spans="1:6" ht="12.75">
      <c r="A24" s="23" t="s">
        <v>29</v>
      </c>
      <c r="B24" s="23"/>
      <c r="C24" s="23"/>
      <c r="D24" s="23"/>
      <c r="E24" s="23"/>
      <c r="F24" s="23"/>
    </row>
    <row r="25" spans="1:6" ht="12.75">
      <c r="A25" s="1" t="s">
        <v>20</v>
      </c>
      <c r="B25" s="21">
        <v>12330</v>
      </c>
      <c r="C25" s="2"/>
      <c r="D25" s="2"/>
      <c r="E25" s="2"/>
      <c r="F25" s="2"/>
    </row>
    <row r="26" spans="1:6" ht="12.75">
      <c r="A26" s="1" t="s">
        <v>13</v>
      </c>
      <c r="B26" s="15" t="s">
        <v>6</v>
      </c>
      <c r="C26" s="15" t="s">
        <v>7</v>
      </c>
      <c r="D26" s="15" t="s">
        <v>8</v>
      </c>
      <c r="E26" s="15" t="s">
        <v>9</v>
      </c>
      <c r="F26" s="15" t="s">
        <v>10</v>
      </c>
    </row>
    <row r="27" spans="1:12" ht="12.75">
      <c r="A27" s="1" t="s">
        <v>12</v>
      </c>
      <c r="B27" s="7">
        <v>-9</v>
      </c>
      <c r="C27" s="8">
        <v>-22</v>
      </c>
      <c r="D27" s="8">
        <v>-22</v>
      </c>
      <c r="E27" s="8">
        <v>-21</v>
      </c>
      <c r="F27" s="8">
        <v>-17</v>
      </c>
      <c r="H27" s="2"/>
      <c r="I27" s="2"/>
      <c r="J27" s="2"/>
      <c r="K27" s="2"/>
      <c r="L27" s="2"/>
    </row>
    <row r="28" spans="1:12" ht="12.75">
      <c r="A28" s="1" t="s">
        <v>0</v>
      </c>
      <c r="B28" s="2">
        <v>0</v>
      </c>
      <c r="C28" s="2">
        <f>ROUND(($B$25/9),0)</f>
        <v>1370</v>
      </c>
      <c r="D28" s="2">
        <f>ROUND(($B$25/9),0)</f>
        <v>1370</v>
      </c>
      <c r="E28" s="2">
        <f>ROUND(($B$25/9),0)</f>
        <v>1370</v>
      </c>
      <c r="F28" s="2">
        <f>ROUND(($B$25/9),0)</f>
        <v>1370</v>
      </c>
      <c r="H28" s="2"/>
      <c r="I28" s="2"/>
      <c r="J28" s="2"/>
      <c r="K28" s="2"/>
      <c r="L28" s="2"/>
    </row>
    <row r="29" spans="1:12" ht="12.75">
      <c r="A29" s="1" t="s">
        <v>1</v>
      </c>
      <c r="B29" s="2">
        <v>0</v>
      </c>
      <c r="C29" s="2">
        <f>SUM(C28)</f>
        <v>1370</v>
      </c>
      <c r="D29" s="2">
        <f>SUM(C29+D28)</f>
        <v>2740</v>
      </c>
      <c r="E29" s="2">
        <f>SUM(D29+E28)</f>
        <v>4110</v>
      </c>
      <c r="F29" s="19">
        <f>SUM(E29+F28)</f>
        <v>5480</v>
      </c>
      <c r="H29" s="2"/>
      <c r="I29" s="2"/>
      <c r="J29" s="2"/>
      <c r="K29" s="2"/>
      <c r="L29" s="2"/>
    </row>
    <row r="30" spans="1:12" ht="12.75">
      <c r="A30" s="1" t="s">
        <v>2</v>
      </c>
      <c r="B30" s="2">
        <f>ROUND(((($B$25/2)*(B27*-1))/$C$3),2)</f>
        <v>609.73</v>
      </c>
      <c r="C30" s="2">
        <f>ROUND(((($B$25/2)*((B27+C27)*-1))/$C$3),2)</f>
        <v>2100.16</v>
      </c>
      <c r="D30" s="2">
        <f>ROUND(((($B$25/2)*((B27+C27+D27)*-1))/$C$3),2)</f>
        <v>3590.6</v>
      </c>
      <c r="E30" s="2">
        <f>ROUND(((($B$25/2)*((B27+C27+D27+E27)*-1))/$C$3),2)</f>
        <v>5013.3</v>
      </c>
      <c r="F30" s="19">
        <f>ROUND(((($B$25/2)*((B27+C27+D27+E27+F27)*-1))/$C$3),2)</f>
        <v>6165</v>
      </c>
      <c r="H30" s="2"/>
      <c r="I30" s="2"/>
      <c r="J30" s="2"/>
      <c r="K30" s="2"/>
      <c r="L30" s="2"/>
    </row>
    <row r="31" spans="1:12" ht="12.75">
      <c r="A31" s="1"/>
      <c r="B31" s="15"/>
      <c r="C31" s="15"/>
      <c r="D31" s="15"/>
      <c r="E31" s="15"/>
      <c r="F31" s="15"/>
      <c r="H31" s="2"/>
      <c r="I31" s="2"/>
      <c r="J31" s="2"/>
      <c r="K31" s="2"/>
      <c r="L31" s="2"/>
    </row>
    <row r="32" spans="1:12" ht="12.75">
      <c r="A32" s="1"/>
      <c r="B32" s="15"/>
      <c r="C32" s="22">
        <f>SUM(B34:F34)*-1</f>
        <v>106</v>
      </c>
      <c r="D32" s="15"/>
      <c r="E32" s="15"/>
      <c r="F32" s="15"/>
      <c r="H32" s="2"/>
      <c r="I32" s="2"/>
      <c r="J32" s="2"/>
      <c r="K32" s="2"/>
      <c r="L32" s="2"/>
    </row>
    <row r="33" spans="1:12" ht="12.75">
      <c r="A33" s="1" t="s">
        <v>13</v>
      </c>
      <c r="B33" s="15" t="s">
        <v>14</v>
      </c>
      <c r="C33" s="15" t="s">
        <v>15</v>
      </c>
      <c r="D33" s="15" t="s">
        <v>16</v>
      </c>
      <c r="E33" s="15" t="s">
        <v>17</v>
      </c>
      <c r="F33" s="15" t="s">
        <v>18</v>
      </c>
      <c r="H33" s="2"/>
      <c r="I33" s="2"/>
      <c r="J33" s="2"/>
      <c r="K33" s="2"/>
      <c r="L33" s="2"/>
    </row>
    <row r="34" spans="1:12" ht="12.75">
      <c r="A34" s="1" t="s">
        <v>12</v>
      </c>
      <c r="B34" s="7">
        <v>-20</v>
      </c>
      <c r="C34" s="8">
        <v>-20</v>
      </c>
      <c r="D34" s="8">
        <v>-23</v>
      </c>
      <c r="E34" s="8">
        <v>-22</v>
      </c>
      <c r="F34" s="8">
        <v>-21</v>
      </c>
      <c r="H34" s="2"/>
      <c r="I34" s="2"/>
      <c r="J34" s="2"/>
      <c r="K34" s="2"/>
      <c r="L34" s="2"/>
    </row>
    <row r="35" spans="1:12" ht="12.75">
      <c r="A35" s="1" t="s">
        <v>0</v>
      </c>
      <c r="B35" s="2">
        <f>SUM(B25-(F29+C35+D35+E35+F35))</f>
        <v>1370</v>
      </c>
      <c r="C35" s="2">
        <f>ROUND(($B$25/9),0)</f>
        <v>1370</v>
      </c>
      <c r="D35" s="2">
        <f>ROUND(($B$25/9),0)</f>
        <v>1370</v>
      </c>
      <c r="E35" s="2">
        <f>ROUND(($B$25/9),0)</f>
        <v>1370</v>
      </c>
      <c r="F35" s="2">
        <f>ROUND(($B$25/9),0)</f>
        <v>1370</v>
      </c>
      <c r="H35" s="2"/>
      <c r="I35" s="2"/>
      <c r="J35" s="2"/>
      <c r="K35" s="2"/>
      <c r="L35" s="2"/>
    </row>
    <row r="36" spans="1:12" ht="12.75">
      <c r="A36" s="1" t="s">
        <v>1</v>
      </c>
      <c r="B36" s="2">
        <f>SUM(F29+B35)</f>
        <v>6850</v>
      </c>
      <c r="C36" s="2">
        <f>SUM(B36+C35)</f>
        <v>8220</v>
      </c>
      <c r="D36" s="2">
        <f>SUM(C36+D35)</f>
        <v>9590</v>
      </c>
      <c r="E36" s="2">
        <f>SUM(D36+E35)</f>
        <v>10960</v>
      </c>
      <c r="F36" s="19">
        <f>SUM(E36+F35)</f>
        <v>12330</v>
      </c>
      <c r="H36" s="2"/>
      <c r="I36" s="2"/>
      <c r="J36" s="2"/>
      <c r="K36" s="2"/>
      <c r="L36" s="2"/>
    </row>
    <row r="37" spans="1:12" ht="12.75">
      <c r="A37" s="1" t="s">
        <v>2</v>
      </c>
      <c r="B37" s="2">
        <f>ROUND(((($B$25/2)*(B34*-1))/$C$32),2)+$F$30</f>
        <v>7328.21</v>
      </c>
      <c r="C37" s="2">
        <f>ROUND(((($B$25/2)*((B34+C34)*-1))/$C$32),2)+$F$30</f>
        <v>8491.42</v>
      </c>
      <c r="D37" s="2">
        <f>ROUND(((($B$25/2)*((B34+C34+D34)*-1))/$C$32),2)+$F$30</f>
        <v>9829.1</v>
      </c>
      <c r="E37" s="2">
        <f>ROUND(((($B$25/2)*((B34+C34+D34+E34)*-1))/$C$32),2)+$F$30</f>
        <v>11108.630000000001</v>
      </c>
      <c r="F37" s="19">
        <f>ROUND(((($B$25/2)*((B34+C34+D34+E34+F34)*-1))/$C$32),2)+$F$30</f>
        <v>12330</v>
      </c>
      <c r="H37" s="2"/>
      <c r="I37" s="2"/>
      <c r="J37" s="2"/>
      <c r="K37" s="2"/>
      <c r="L37" s="2"/>
    </row>
    <row r="38" spans="1:6" ht="12.75">
      <c r="A38" s="1"/>
      <c r="B38" s="2"/>
      <c r="C38" s="2"/>
      <c r="D38" s="2"/>
      <c r="E38" s="2"/>
      <c r="F38" s="2"/>
    </row>
    <row r="39" spans="1:6" ht="12.75">
      <c r="A39" s="1"/>
      <c r="B39" s="2"/>
      <c r="C39" s="2"/>
      <c r="D39" s="2"/>
      <c r="E39" s="2"/>
      <c r="F39" s="2"/>
    </row>
    <row r="40" spans="1:6" ht="12.75">
      <c r="A40" s="1" t="s">
        <v>3</v>
      </c>
      <c r="B40" s="3" t="s">
        <v>26</v>
      </c>
      <c r="C40" s="2"/>
      <c r="D40" s="2"/>
      <c r="E40" s="2"/>
      <c r="F40" s="2"/>
    </row>
    <row r="41" spans="1:6" ht="12.75">
      <c r="A41" s="1" t="s">
        <v>4</v>
      </c>
      <c r="B41" s="3" t="s">
        <v>24</v>
      </c>
      <c r="C41" s="2"/>
      <c r="D41" s="2"/>
      <c r="E41" s="2"/>
      <c r="F41" s="2"/>
    </row>
    <row r="42" spans="1:6" ht="12.75">
      <c r="A42" s="1" t="s">
        <v>5</v>
      </c>
      <c r="B42" s="3" t="s">
        <v>25</v>
      </c>
      <c r="C42" s="2"/>
      <c r="D42" s="2"/>
      <c r="E42" s="2"/>
      <c r="F42" s="2"/>
    </row>
    <row r="43" spans="1:6" ht="12.75">
      <c r="A43" s="1"/>
      <c r="B43" s="2"/>
      <c r="C43" s="2"/>
      <c r="D43" s="2"/>
      <c r="E43" s="2"/>
      <c r="F43" s="2"/>
    </row>
    <row r="44" ht="12.75">
      <c r="B44" s="4"/>
    </row>
    <row r="55" ht="12.75">
      <c r="A55" s="9"/>
    </row>
    <row r="56" ht="12.75">
      <c r="A56" s="9"/>
    </row>
    <row r="57" ht="12.75">
      <c r="A57" s="9"/>
    </row>
  </sheetData>
  <sheetProtection password="C4FA" sheet="1"/>
  <mergeCells count="4">
    <mergeCell ref="A14:F14"/>
    <mergeCell ref="A24:F24"/>
    <mergeCell ref="A1:F1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1.00390625" style="13" bestFit="1" customWidth="1"/>
    <col min="2" max="6" width="11.8515625" style="13" customWidth="1"/>
    <col min="7" max="16384" width="9.140625" style="13" customWidth="1"/>
  </cols>
  <sheetData>
    <row r="1" spans="1:6" ht="13.5" thickBot="1">
      <c r="A1" s="24" t="s">
        <v>27</v>
      </c>
      <c r="B1" s="25"/>
      <c r="C1" s="25"/>
      <c r="D1" s="25"/>
      <c r="E1" s="25"/>
      <c r="F1" s="26"/>
    </row>
    <row r="2" spans="1:6" ht="12.75">
      <c r="A2" s="1"/>
      <c r="B2" s="2"/>
      <c r="C2" s="2"/>
      <c r="D2" s="2"/>
      <c r="E2" s="2"/>
      <c r="F2" s="2"/>
    </row>
    <row r="3" spans="1:7" ht="12.75">
      <c r="A3" s="6"/>
      <c r="B3" s="11" t="s">
        <v>21</v>
      </c>
      <c r="C3" s="10">
        <v>91</v>
      </c>
      <c r="D3" s="6" t="s">
        <v>12</v>
      </c>
      <c r="E3" s="6"/>
      <c r="F3" s="6"/>
      <c r="G3" s="16"/>
    </row>
    <row r="4" spans="1:6" s="16" customFormat="1" ht="12.75">
      <c r="A4" s="23" t="s">
        <v>28</v>
      </c>
      <c r="B4" s="23"/>
      <c r="C4" s="23"/>
      <c r="D4" s="23"/>
      <c r="E4" s="23"/>
      <c r="F4" s="23"/>
    </row>
    <row r="5" spans="1:7" ht="12.75">
      <c r="A5" s="14" t="s">
        <v>19</v>
      </c>
      <c r="B5" s="20">
        <v>8572.5</v>
      </c>
      <c r="C5" s="16"/>
      <c r="D5" s="15"/>
      <c r="E5" s="15"/>
      <c r="F5" s="15"/>
      <c r="G5" s="16"/>
    </row>
    <row r="6" spans="1:7" ht="12.75">
      <c r="A6" s="14" t="s">
        <v>11</v>
      </c>
      <c r="B6" s="15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6"/>
    </row>
    <row r="7" spans="1:7" ht="12.75">
      <c r="A7" s="14" t="s">
        <v>12</v>
      </c>
      <c r="B7" s="7">
        <v>-9</v>
      </c>
      <c r="C7" s="8">
        <v>-22</v>
      </c>
      <c r="D7" s="8">
        <v>-22</v>
      </c>
      <c r="E7" s="8">
        <v>-21</v>
      </c>
      <c r="F7" s="8">
        <v>-17</v>
      </c>
      <c r="G7" s="16"/>
    </row>
    <row r="8" spans="1:7" ht="12.75">
      <c r="A8" s="14" t="s">
        <v>0</v>
      </c>
      <c r="B8" s="2">
        <v>0</v>
      </c>
      <c r="C8" s="2">
        <f>ROUND(($B$5/4.5),0)</f>
        <v>1905</v>
      </c>
      <c r="D8" s="2">
        <f>ROUND(($B$5/4.5),0)</f>
        <v>1905</v>
      </c>
      <c r="E8" s="2">
        <f>ROUND(($B$5/4.5),0)</f>
        <v>1905</v>
      </c>
      <c r="F8" s="2">
        <f>SUM(B5-E9)</f>
        <v>2857.5</v>
      </c>
      <c r="G8" s="16"/>
    </row>
    <row r="9" spans="1:6" s="16" customFormat="1" ht="12.75">
      <c r="A9" s="14" t="s">
        <v>1</v>
      </c>
      <c r="B9" s="2">
        <v>0</v>
      </c>
      <c r="C9" s="2">
        <f>SUM(C8)</f>
        <v>1905</v>
      </c>
      <c r="D9" s="2">
        <f>SUM(C9+D8)</f>
        <v>3810</v>
      </c>
      <c r="E9" s="2">
        <f>SUM(D9+E8)</f>
        <v>5715</v>
      </c>
      <c r="F9" s="19">
        <f>SUM(E9+F8)</f>
        <v>8572.5</v>
      </c>
    </row>
    <row r="10" spans="1:7" ht="12.75">
      <c r="A10" s="14" t="s">
        <v>2</v>
      </c>
      <c r="B10" s="2">
        <f>ROUND(((B7)*$B$5)/-$C$3,2)</f>
        <v>847.83</v>
      </c>
      <c r="C10" s="2">
        <f>ROUND(((B7+C7)*$B$5)/-$C$3,2)</f>
        <v>2920.3</v>
      </c>
      <c r="D10" s="2">
        <f>ROUND(((B7+C7+D7)*$B$5)/-$C$3,2)</f>
        <v>4992.77</v>
      </c>
      <c r="E10" s="2">
        <f>ROUND(((B7+C7+D7+E7)*$B$5)/-$C$3,2)</f>
        <v>6971.04</v>
      </c>
      <c r="F10" s="19">
        <f>ROUND(((B7+C7+D7+E7+F7)*$B$5)/-$C$3,2)</f>
        <v>8572.5</v>
      </c>
      <c r="G10" s="16"/>
    </row>
    <row r="11" spans="1:7" ht="12.75">
      <c r="A11" s="14"/>
      <c r="B11" s="15"/>
      <c r="C11" s="15"/>
      <c r="D11" s="15"/>
      <c r="E11" s="15"/>
      <c r="F11" s="15"/>
      <c r="G11" s="16"/>
    </row>
    <row r="12" spans="1:7" ht="12.75">
      <c r="A12" s="14"/>
      <c r="B12" s="15"/>
      <c r="C12" s="15"/>
      <c r="D12" s="15"/>
      <c r="E12" s="15"/>
      <c r="F12" s="15"/>
      <c r="G12" s="16"/>
    </row>
    <row r="13" spans="1:7" ht="12.75">
      <c r="A13" s="6"/>
      <c r="B13" s="11" t="s">
        <v>22</v>
      </c>
      <c r="C13" s="10">
        <v>95</v>
      </c>
      <c r="D13" s="6" t="s">
        <v>12</v>
      </c>
      <c r="E13" s="6"/>
      <c r="F13" s="6"/>
      <c r="G13" s="16"/>
    </row>
    <row r="14" spans="1:7" ht="12.75">
      <c r="A14" s="23" t="s">
        <v>30</v>
      </c>
      <c r="B14" s="23"/>
      <c r="C14" s="23"/>
      <c r="D14" s="23"/>
      <c r="E14" s="23"/>
      <c r="F14" s="23"/>
      <c r="G14" s="16"/>
    </row>
    <row r="15" spans="1:7" ht="12.75">
      <c r="A15" s="14" t="s">
        <v>19</v>
      </c>
      <c r="B15" s="20">
        <v>8572.5</v>
      </c>
      <c r="C15" s="15"/>
      <c r="D15" s="15"/>
      <c r="E15" s="15"/>
      <c r="F15" s="15"/>
      <c r="G15" s="16"/>
    </row>
    <row r="16" spans="1:7" ht="12.75">
      <c r="A16" s="14" t="s">
        <v>13</v>
      </c>
      <c r="B16" s="15" t="s">
        <v>14</v>
      </c>
      <c r="C16" s="15" t="s">
        <v>15</v>
      </c>
      <c r="D16" s="15" t="s">
        <v>16</v>
      </c>
      <c r="E16" s="15" t="s">
        <v>17</v>
      </c>
      <c r="F16" s="15" t="s">
        <v>18</v>
      </c>
      <c r="G16" s="16"/>
    </row>
    <row r="17" spans="1:7" ht="12.75">
      <c r="A17" s="14" t="s">
        <v>12</v>
      </c>
      <c r="B17" s="7">
        <v>-9</v>
      </c>
      <c r="C17" s="8">
        <v>-20</v>
      </c>
      <c r="D17" s="8">
        <v>-23</v>
      </c>
      <c r="E17" s="8">
        <v>-22</v>
      </c>
      <c r="F17" s="8">
        <v>-21</v>
      </c>
      <c r="G17" s="16"/>
    </row>
    <row r="18" spans="1:7" ht="12.75">
      <c r="A18" s="14" t="s">
        <v>0</v>
      </c>
      <c r="B18" s="2">
        <f>SUM(B15-(C18+D18+E18+F18))</f>
        <v>952.5</v>
      </c>
      <c r="C18" s="2">
        <f>ROUND(SUM($B$15/4.5),0)</f>
        <v>1905</v>
      </c>
      <c r="D18" s="2">
        <f>ROUND(SUM($B$15/4.5),0)</f>
        <v>1905</v>
      </c>
      <c r="E18" s="2">
        <f>ROUND(SUM($B$15/4.5),0)</f>
        <v>1905</v>
      </c>
      <c r="F18" s="2">
        <f>ROUND(SUM($B$15/4.5),0)</f>
        <v>1905</v>
      </c>
      <c r="G18" s="16"/>
    </row>
    <row r="19" spans="1:7" ht="12.75">
      <c r="A19" s="14" t="s">
        <v>1</v>
      </c>
      <c r="B19" s="2">
        <f>SUM(B18)</f>
        <v>952.5</v>
      </c>
      <c r="C19" s="2">
        <f>SUM(B19+C18)</f>
        <v>2857.5</v>
      </c>
      <c r="D19" s="2">
        <f>SUM(C19+D18)</f>
        <v>4762.5</v>
      </c>
      <c r="E19" s="2">
        <f>SUM(D19+E18)</f>
        <v>6667.5</v>
      </c>
      <c r="F19" s="19">
        <f>SUM(E19+F18)</f>
        <v>8572.5</v>
      </c>
      <c r="G19" s="16"/>
    </row>
    <row r="20" spans="1:7" ht="12.75">
      <c r="A20" s="14" t="s">
        <v>2</v>
      </c>
      <c r="B20" s="2">
        <f>ROUND(((B17)*$B$15)/-$C$13,2)</f>
        <v>812.13</v>
      </c>
      <c r="C20" s="2">
        <f>ROUND(((B17+C17)*$B$15)/-$C$13,2)</f>
        <v>2616.87</v>
      </c>
      <c r="D20" s="2">
        <f>ROUND(((B17+C17+D17)*$B$15)/-$C$13,2)</f>
        <v>4692.32</v>
      </c>
      <c r="E20" s="2">
        <f>ROUND(((B17+C17+D17+E17)*$B$15)/-$C$13,2)</f>
        <v>6677.53</v>
      </c>
      <c r="F20" s="19">
        <f>ROUND(((B17+C17+D17+E17+F17)*$B$15)/-$C$13,2)</f>
        <v>8572.5</v>
      </c>
      <c r="G20" s="16"/>
    </row>
    <row r="21" spans="1:7" ht="12.75">
      <c r="A21" s="14"/>
      <c r="B21" s="15"/>
      <c r="C21" s="15"/>
      <c r="D21" s="15"/>
      <c r="E21" s="15"/>
      <c r="F21" s="15"/>
      <c r="G21" s="16"/>
    </row>
    <row r="22" spans="1:7" ht="12.75">
      <c r="A22" s="14"/>
      <c r="B22" s="15"/>
      <c r="C22" s="15"/>
      <c r="D22" s="15"/>
      <c r="E22" s="15"/>
      <c r="F22" s="15"/>
      <c r="G22" s="16"/>
    </row>
    <row r="23" spans="1:7" ht="12.75">
      <c r="A23" s="6"/>
      <c r="B23" s="11" t="s">
        <v>23</v>
      </c>
      <c r="C23" s="10">
        <v>197</v>
      </c>
      <c r="D23" s="6" t="s">
        <v>12</v>
      </c>
      <c r="E23" s="6"/>
      <c r="F23" s="6"/>
      <c r="G23" s="16"/>
    </row>
    <row r="24" spans="1:7" ht="12.75">
      <c r="A24" s="23" t="s">
        <v>29</v>
      </c>
      <c r="B24" s="23"/>
      <c r="C24" s="23"/>
      <c r="D24" s="23"/>
      <c r="E24" s="23"/>
      <c r="F24" s="23"/>
      <c r="G24" s="16"/>
    </row>
    <row r="25" spans="1:7" ht="12.75">
      <c r="A25" s="14" t="s">
        <v>20</v>
      </c>
      <c r="B25" s="20">
        <v>17145</v>
      </c>
      <c r="C25" s="15"/>
      <c r="D25" s="15"/>
      <c r="E25" s="15"/>
      <c r="F25" s="15"/>
      <c r="G25" s="16"/>
    </row>
    <row r="26" spans="1:7" ht="12.75">
      <c r="A26" s="14" t="s">
        <v>13</v>
      </c>
      <c r="B26" s="15" t="s">
        <v>6</v>
      </c>
      <c r="C26" s="15" t="s">
        <v>7</v>
      </c>
      <c r="D26" s="15" t="s">
        <v>8</v>
      </c>
      <c r="E26" s="15" t="s">
        <v>9</v>
      </c>
      <c r="F26" s="15" t="s">
        <v>10</v>
      </c>
      <c r="G26" s="16"/>
    </row>
    <row r="27" spans="1:7" ht="12.75">
      <c r="A27" s="14" t="s">
        <v>12</v>
      </c>
      <c r="B27" s="7">
        <v>-9</v>
      </c>
      <c r="C27" s="8">
        <v>-22</v>
      </c>
      <c r="D27" s="8">
        <v>-22</v>
      </c>
      <c r="E27" s="8">
        <v>-21</v>
      </c>
      <c r="F27" s="8">
        <v>-17</v>
      </c>
      <c r="G27" s="16"/>
    </row>
    <row r="28" spans="1:7" ht="12.75">
      <c r="A28" s="14" t="s">
        <v>0</v>
      </c>
      <c r="B28" s="2">
        <v>0</v>
      </c>
      <c r="C28" s="2">
        <f>ROUND(($B$25/9),0)</f>
        <v>1905</v>
      </c>
      <c r="D28" s="2">
        <f>ROUND(($B$25/9),0)</f>
        <v>1905</v>
      </c>
      <c r="E28" s="2">
        <f>ROUND(($B$25/9),0)</f>
        <v>1905</v>
      </c>
      <c r="F28" s="2">
        <f>ROUND(($B$25/9),0)</f>
        <v>1905</v>
      </c>
      <c r="G28" s="16"/>
    </row>
    <row r="29" spans="1:7" ht="12.75">
      <c r="A29" s="14" t="s">
        <v>1</v>
      </c>
      <c r="B29" s="2">
        <v>0</v>
      </c>
      <c r="C29" s="2">
        <f>SUM(C28)</f>
        <v>1905</v>
      </c>
      <c r="D29" s="2">
        <f>SUM(C29+D28)</f>
        <v>3810</v>
      </c>
      <c r="E29" s="2">
        <f>SUM(D29+E28)</f>
        <v>5715</v>
      </c>
      <c r="F29" s="19">
        <f>SUM(E29+F28)</f>
        <v>7620</v>
      </c>
      <c r="G29" s="16"/>
    </row>
    <row r="30" spans="1:7" ht="12.75">
      <c r="A30" s="14" t="s">
        <v>2</v>
      </c>
      <c r="B30" s="2">
        <f>ROUND(((($B$25/2)*(B27*-1))/$C$3),2)</f>
        <v>847.83</v>
      </c>
      <c r="C30" s="2">
        <f>ROUND(((($B$25/2)*((B27+C27)*-1))/$C$3),2)</f>
        <v>2920.3</v>
      </c>
      <c r="D30" s="2">
        <f>ROUND(((($B$25/2)*((B27+C27+D27)*-1))/$C$3),2)</f>
        <v>4992.77</v>
      </c>
      <c r="E30" s="2">
        <f>ROUND(((($B$25/2)*((B27+C27+D27+E27)*-1))/$C$3),2)</f>
        <v>6971.04</v>
      </c>
      <c r="F30" s="19">
        <f>ROUND(((($B$25/2)*((B27+C27+D27+E27+F27)*-1))/$C$3),2)</f>
        <v>8572.5</v>
      </c>
      <c r="G30" s="16"/>
    </row>
    <row r="31" spans="1:7" ht="12.75">
      <c r="A31" s="14"/>
      <c r="B31" s="15"/>
      <c r="C31" s="15"/>
      <c r="D31" s="15"/>
      <c r="E31" s="15"/>
      <c r="F31" s="15"/>
      <c r="G31" s="16"/>
    </row>
    <row r="32" spans="1:7" ht="12.75">
      <c r="A32" s="14"/>
      <c r="B32" s="15"/>
      <c r="C32" s="22">
        <f>SUM(B34:F34)*-1</f>
        <v>106</v>
      </c>
      <c r="D32" s="15"/>
      <c r="E32" s="15"/>
      <c r="F32" s="15"/>
      <c r="G32" s="16"/>
    </row>
    <row r="33" spans="1:7" ht="12.75">
      <c r="A33" s="14" t="s">
        <v>13</v>
      </c>
      <c r="B33" s="15" t="s">
        <v>14</v>
      </c>
      <c r="C33" s="15" t="s">
        <v>15</v>
      </c>
      <c r="D33" s="15" t="s">
        <v>16</v>
      </c>
      <c r="E33" s="15" t="s">
        <v>17</v>
      </c>
      <c r="F33" s="15" t="s">
        <v>18</v>
      </c>
      <c r="G33" s="16"/>
    </row>
    <row r="34" spans="1:7" ht="12.75">
      <c r="A34" s="14" t="s">
        <v>12</v>
      </c>
      <c r="B34" s="7">
        <v>-20</v>
      </c>
      <c r="C34" s="8">
        <v>-20</v>
      </c>
      <c r="D34" s="8">
        <v>-23</v>
      </c>
      <c r="E34" s="8">
        <v>-22</v>
      </c>
      <c r="F34" s="8">
        <v>-21</v>
      </c>
      <c r="G34" s="16"/>
    </row>
    <row r="35" spans="1:7" ht="12.75">
      <c r="A35" s="14" t="s">
        <v>0</v>
      </c>
      <c r="B35" s="2">
        <f>SUM(B25-(F29+C35+D35+E35+F35))</f>
        <v>1905</v>
      </c>
      <c r="C35" s="2">
        <f>ROUND(($B$25/9),0)</f>
        <v>1905</v>
      </c>
      <c r="D35" s="2">
        <f>ROUND(($B$25/9),0)</f>
        <v>1905</v>
      </c>
      <c r="E35" s="2">
        <f>ROUND(($B$25/9),0)</f>
        <v>1905</v>
      </c>
      <c r="F35" s="2">
        <f>ROUND(($B$25/9),0)</f>
        <v>1905</v>
      </c>
      <c r="G35" s="16"/>
    </row>
    <row r="36" spans="1:7" ht="12.75">
      <c r="A36" s="14" t="s">
        <v>1</v>
      </c>
      <c r="B36" s="2">
        <f>SUM(F29+B35)</f>
        <v>9525</v>
      </c>
      <c r="C36" s="2">
        <f>SUM(B36+C35)</f>
        <v>11430</v>
      </c>
      <c r="D36" s="2">
        <f>SUM(C36+D35)</f>
        <v>13335</v>
      </c>
      <c r="E36" s="2">
        <f>SUM(D36+E35)</f>
        <v>15240</v>
      </c>
      <c r="F36" s="19">
        <f>SUM(E36+F35)</f>
        <v>17145</v>
      </c>
      <c r="G36" s="16"/>
    </row>
    <row r="37" spans="1:7" ht="12.75">
      <c r="A37" s="14" t="s">
        <v>2</v>
      </c>
      <c r="B37" s="2">
        <f>ROUND(((($B$25/2)*(B34*-1))/$C$32),2)+$F$30</f>
        <v>10189.95</v>
      </c>
      <c r="C37" s="2">
        <f>ROUND(((($B$25/2)*((B34+C34)*-1))/$C$32),2)+$F$30</f>
        <v>11807.41</v>
      </c>
      <c r="D37" s="2">
        <f>ROUND(((($B$25/2)*((B34+C34+D34)*-1))/$C$32),2)+$F$30</f>
        <v>13667.48</v>
      </c>
      <c r="E37" s="2">
        <f>ROUND(((($B$25/2)*((B34+C34+D34+E34)*-1))/$C$32),2)+$F$30</f>
        <v>15446.67</v>
      </c>
      <c r="F37" s="19">
        <f>ROUND(((($B$25/2)*((B34+C34+D34+E34+F34)*-1))/$C$32),2)+$F$30</f>
        <v>17145</v>
      </c>
      <c r="G37" s="16"/>
    </row>
    <row r="38" spans="1:7" ht="12.75">
      <c r="A38" s="14"/>
      <c r="B38" s="15"/>
      <c r="C38" s="15"/>
      <c r="D38" s="15"/>
      <c r="E38" s="15"/>
      <c r="F38" s="15"/>
      <c r="G38" s="16"/>
    </row>
    <row r="39" spans="1:7" ht="12.75">
      <c r="A39" s="14"/>
      <c r="B39" s="15"/>
      <c r="C39" s="15"/>
      <c r="D39" s="15"/>
      <c r="E39" s="15"/>
      <c r="F39" s="15"/>
      <c r="G39" s="16"/>
    </row>
    <row r="40" spans="1:7" ht="12.75">
      <c r="A40" s="1" t="s">
        <v>3</v>
      </c>
      <c r="B40" s="3" t="s">
        <v>26</v>
      </c>
      <c r="C40" s="15"/>
      <c r="D40" s="15"/>
      <c r="E40" s="15"/>
      <c r="F40" s="15"/>
      <c r="G40" s="16"/>
    </row>
    <row r="41" spans="1:7" ht="12.75">
      <c r="A41" s="1" t="s">
        <v>4</v>
      </c>
      <c r="B41" s="3" t="s">
        <v>24</v>
      </c>
      <c r="C41" s="15"/>
      <c r="D41" s="15"/>
      <c r="E41" s="15"/>
      <c r="F41" s="15"/>
      <c r="G41" s="16"/>
    </row>
    <row r="42" spans="1:7" ht="12.75">
      <c r="A42" s="1" t="s">
        <v>5</v>
      </c>
      <c r="B42" s="3" t="s">
        <v>25</v>
      </c>
      <c r="C42" s="15"/>
      <c r="D42" s="15"/>
      <c r="E42" s="15"/>
      <c r="F42" s="15"/>
      <c r="G42" s="16"/>
    </row>
    <row r="43" spans="1:6" ht="12.75">
      <c r="A43" s="14"/>
      <c r="B43" s="15"/>
      <c r="C43" s="15"/>
      <c r="D43" s="15"/>
      <c r="E43" s="15"/>
      <c r="F43" s="15"/>
    </row>
    <row r="44" spans="1:6" ht="12.75">
      <c r="A44" s="16"/>
      <c r="B44" s="17"/>
      <c r="C44" s="16"/>
      <c r="D44" s="16"/>
      <c r="E44" s="16"/>
      <c r="F44" s="16"/>
    </row>
    <row r="45" spans="1:6" ht="12.75">
      <c r="A45" s="16"/>
      <c r="B45" s="16"/>
      <c r="C45" s="16"/>
      <c r="D45" s="16"/>
      <c r="E45" s="16"/>
      <c r="F45" s="16"/>
    </row>
    <row r="46" spans="1:6" ht="12.75">
      <c r="A46" s="16"/>
      <c r="B46" s="16"/>
      <c r="C46" s="16"/>
      <c r="D46" s="16"/>
      <c r="E46" s="16"/>
      <c r="F46" s="16"/>
    </row>
    <row r="47" spans="1:6" ht="12.75">
      <c r="A47" s="16"/>
      <c r="B47" s="16"/>
      <c r="C47" s="16"/>
      <c r="D47" s="16"/>
      <c r="E47" s="16"/>
      <c r="F47" s="16"/>
    </row>
    <row r="48" spans="1:6" ht="12.75">
      <c r="A48" s="16"/>
      <c r="B48" s="16"/>
      <c r="C48" s="16"/>
      <c r="D48" s="16"/>
      <c r="E48" s="16"/>
      <c r="F48" s="16"/>
    </row>
    <row r="49" spans="1:6" ht="12.75">
      <c r="A49" s="16"/>
      <c r="B49" s="16"/>
      <c r="C49" s="16"/>
      <c r="D49" s="16"/>
      <c r="E49" s="16"/>
      <c r="F49" s="16"/>
    </row>
    <row r="50" spans="1:6" ht="12.75">
      <c r="A50" s="16"/>
      <c r="B50" s="16"/>
      <c r="C50" s="16"/>
      <c r="D50" s="16"/>
      <c r="E50" s="16"/>
      <c r="F50" s="16"/>
    </row>
    <row r="51" spans="1:6" ht="12.75">
      <c r="A51" s="16"/>
      <c r="B51" s="16"/>
      <c r="C51" s="16"/>
      <c r="D51" s="16"/>
      <c r="E51" s="16"/>
      <c r="F51" s="16"/>
    </row>
    <row r="52" spans="1:6" ht="12.75">
      <c r="A52" s="16"/>
      <c r="B52" s="16"/>
      <c r="C52" s="16"/>
      <c r="D52" s="16"/>
      <c r="E52" s="16"/>
      <c r="F52" s="16"/>
    </row>
    <row r="53" spans="1:6" ht="12.75">
      <c r="A53" s="16"/>
      <c r="B53" s="16"/>
      <c r="C53" s="16"/>
      <c r="D53" s="16"/>
      <c r="E53" s="16"/>
      <c r="F53" s="16"/>
    </row>
    <row r="54" spans="1:6" ht="12.75">
      <c r="A54" s="16"/>
      <c r="B54" s="16"/>
      <c r="C54" s="16"/>
      <c r="D54" s="16"/>
      <c r="E54" s="16"/>
      <c r="F54" s="16"/>
    </row>
    <row r="55" spans="1:6" ht="12.75">
      <c r="A55" s="18"/>
      <c r="B55" s="16"/>
      <c r="C55" s="16"/>
      <c r="D55" s="16"/>
      <c r="E55" s="16"/>
      <c r="F55" s="16"/>
    </row>
    <row r="56" spans="1:6" ht="12.75">
      <c r="A56" s="18"/>
      <c r="B56" s="16"/>
      <c r="C56" s="16"/>
      <c r="D56" s="16"/>
      <c r="E56" s="16"/>
      <c r="F56" s="16"/>
    </row>
    <row r="57" spans="1:6" ht="12.75">
      <c r="A57" s="18"/>
      <c r="B57" s="16"/>
      <c r="C57" s="16"/>
      <c r="D57" s="16"/>
      <c r="E57" s="16"/>
      <c r="F57" s="16"/>
    </row>
  </sheetData>
  <sheetProtection password="C4FA" sheet="1"/>
  <mergeCells count="4">
    <mergeCell ref="A4:F4"/>
    <mergeCell ref="A24:F24"/>
    <mergeCell ref="A14:F14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00390625" style="0" bestFit="1" customWidth="1"/>
    <col min="2" max="6" width="11.8515625" style="0" customWidth="1"/>
  </cols>
  <sheetData>
    <row r="1" spans="1:6" ht="13.5" thickBot="1">
      <c r="A1" s="24" t="s">
        <v>27</v>
      </c>
      <c r="B1" s="25"/>
      <c r="C1" s="25"/>
      <c r="D1" s="25"/>
      <c r="E1" s="25"/>
      <c r="F1" s="26"/>
    </row>
    <row r="2" spans="1:6" ht="12.75">
      <c r="A2" s="1"/>
      <c r="B2" s="2"/>
      <c r="C2" s="2"/>
      <c r="D2" s="2"/>
      <c r="E2" s="2"/>
      <c r="F2" s="2"/>
    </row>
    <row r="3" spans="1:6" ht="12.75">
      <c r="A3" s="6"/>
      <c r="B3" s="11" t="s">
        <v>21</v>
      </c>
      <c r="C3" s="10">
        <v>91</v>
      </c>
      <c r="D3" s="6" t="s">
        <v>12</v>
      </c>
      <c r="E3" s="6"/>
      <c r="F3" s="6"/>
    </row>
    <row r="4" spans="1:6" ht="12.75">
      <c r="A4" s="23" t="s">
        <v>28</v>
      </c>
      <c r="B4" s="23"/>
      <c r="C4" s="23"/>
      <c r="D4" s="23"/>
      <c r="E4" s="23"/>
      <c r="F4" s="23"/>
    </row>
    <row r="5" spans="1:6" ht="12.75">
      <c r="A5" s="1" t="s">
        <v>19</v>
      </c>
      <c r="B5" s="12">
        <v>10000</v>
      </c>
      <c r="C5" s="5"/>
      <c r="D5" s="2"/>
      <c r="E5" s="2"/>
      <c r="F5" s="2"/>
    </row>
    <row r="6" spans="1:6" ht="12.75">
      <c r="A6" s="1" t="s">
        <v>11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</row>
    <row r="7" spans="1:6" ht="12.75">
      <c r="A7" s="14" t="s">
        <v>12</v>
      </c>
      <c r="B7" s="7">
        <v>-9</v>
      </c>
      <c r="C7" s="8">
        <v>-22</v>
      </c>
      <c r="D7" s="8">
        <v>-22</v>
      </c>
      <c r="E7" s="8">
        <v>-21</v>
      </c>
      <c r="F7" s="8">
        <v>-17</v>
      </c>
    </row>
    <row r="8" spans="1:6" ht="12.75">
      <c r="A8" s="14" t="s">
        <v>0</v>
      </c>
      <c r="B8" s="2">
        <v>0</v>
      </c>
      <c r="C8" s="2">
        <f>ROUND(($B$5/4.5),0)</f>
        <v>2222</v>
      </c>
      <c r="D8" s="2">
        <f>ROUND(($B$5/4.5),0)</f>
        <v>2222</v>
      </c>
      <c r="E8" s="2">
        <f>ROUND(($B$5/4.5),0)</f>
        <v>2222</v>
      </c>
      <c r="F8" s="2">
        <f>SUM(B5-E9)</f>
        <v>3334</v>
      </c>
    </row>
    <row r="9" spans="1:6" ht="12.75">
      <c r="A9" s="14" t="s">
        <v>1</v>
      </c>
      <c r="B9" s="2">
        <v>0</v>
      </c>
      <c r="C9" s="2">
        <f>SUM(C8)</f>
        <v>2222</v>
      </c>
      <c r="D9" s="2">
        <f>SUM(C9+D8)</f>
        <v>4444</v>
      </c>
      <c r="E9" s="2">
        <f>SUM(D9+E8)</f>
        <v>6666</v>
      </c>
      <c r="F9" s="19">
        <f>SUM(E9+F8)</f>
        <v>10000</v>
      </c>
    </row>
    <row r="10" spans="1:6" ht="12.75">
      <c r="A10" s="14" t="s">
        <v>2</v>
      </c>
      <c r="B10" s="2">
        <f>ROUND(((B7)*$B$5)/-$C$3,2)</f>
        <v>989.01</v>
      </c>
      <c r="C10" s="2">
        <f>ROUND(((B7+C7)*$B$5)/-$C$3,2)</f>
        <v>3406.59</v>
      </c>
      <c r="D10" s="2">
        <f>ROUND(((B7+C7+D7)*$B$5)/-$C$3,2)</f>
        <v>5824.18</v>
      </c>
      <c r="E10" s="2">
        <f>ROUND(((B7+C7+D7+E7)*$B$5)/-$C$3,2)</f>
        <v>8131.87</v>
      </c>
      <c r="F10" s="19">
        <f>ROUND(((B7+C7+D7+E7+F7)*$B$5)/-$C$3,2)</f>
        <v>10000</v>
      </c>
    </row>
    <row r="11" spans="1:6" ht="12.75">
      <c r="A11" s="1"/>
      <c r="B11" s="2"/>
      <c r="C11" s="2"/>
      <c r="D11" s="2"/>
      <c r="E11" s="2"/>
      <c r="F11" s="2"/>
    </row>
    <row r="12" spans="1:6" ht="12.75">
      <c r="A12" s="14"/>
      <c r="B12" s="15"/>
      <c r="C12" s="15"/>
      <c r="D12" s="15"/>
      <c r="E12" s="15"/>
      <c r="F12" s="15"/>
    </row>
    <row r="13" spans="1:6" ht="12.75">
      <c r="A13" s="6"/>
      <c r="B13" s="11" t="s">
        <v>22</v>
      </c>
      <c r="C13" s="10">
        <v>95</v>
      </c>
      <c r="D13" s="6" t="s">
        <v>12</v>
      </c>
      <c r="E13" s="6"/>
      <c r="F13" s="6"/>
    </row>
    <row r="14" spans="1:6" ht="12.75">
      <c r="A14" s="23" t="s">
        <v>30</v>
      </c>
      <c r="B14" s="23"/>
      <c r="C14" s="23"/>
      <c r="D14" s="23"/>
      <c r="E14" s="23"/>
      <c r="F14" s="23"/>
    </row>
    <row r="15" spans="1:6" ht="12.75">
      <c r="A15" s="1" t="s">
        <v>19</v>
      </c>
      <c r="B15" s="12">
        <v>10000</v>
      </c>
      <c r="C15" s="2"/>
      <c r="D15" s="2"/>
      <c r="E15" s="2"/>
      <c r="F15" s="2"/>
    </row>
    <row r="16" spans="1:6" ht="12.75">
      <c r="A16" s="1" t="s">
        <v>13</v>
      </c>
      <c r="B16" s="2" t="s">
        <v>14</v>
      </c>
      <c r="C16" s="2" t="s">
        <v>15</v>
      </c>
      <c r="D16" s="2" t="s">
        <v>16</v>
      </c>
      <c r="E16" s="2" t="s">
        <v>17</v>
      </c>
      <c r="F16" s="2" t="s">
        <v>18</v>
      </c>
    </row>
    <row r="17" spans="1:6" ht="12.75">
      <c r="A17" s="14" t="s">
        <v>12</v>
      </c>
      <c r="B17" s="7">
        <v>-9</v>
      </c>
      <c r="C17" s="8">
        <v>-20</v>
      </c>
      <c r="D17" s="8">
        <v>-23</v>
      </c>
      <c r="E17" s="8">
        <v>-22</v>
      </c>
      <c r="F17" s="8">
        <v>-21</v>
      </c>
    </row>
    <row r="18" spans="1:6" ht="12.75">
      <c r="A18" s="14" t="s">
        <v>0</v>
      </c>
      <c r="B18" s="2">
        <f>SUM(B15-(C18+D18+E18+F18))</f>
        <v>1112</v>
      </c>
      <c r="C18" s="2">
        <f>ROUND(SUM($B$15/4.5),0)</f>
        <v>2222</v>
      </c>
      <c r="D18" s="2">
        <f>ROUND(SUM($B$15/4.5),0)</f>
        <v>2222</v>
      </c>
      <c r="E18" s="2">
        <f>ROUND(SUM($B$15/4.5),0)</f>
        <v>2222</v>
      </c>
      <c r="F18" s="2">
        <f>ROUND(SUM($B$15/4.5),0)</f>
        <v>2222</v>
      </c>
    </row>
    <row r="19" spans="1:6" ht="12.75">
      <c r="A19" s="14" t="s">
        <v>1</v>
      </c>
      <c r="B19" s="2">
        <f>SUM(B18)</f>
        <v>1112</v>
      </c>
      <c r="C19" s="2">
        <f>SUM(B19+C18)</f>
        <v>3334</v>
      </c>
      <c r="D19" s="2">
        <f>SUM(C19+D18)</f>
        <v>5556</v>
      </c>
      <c r="E19" s="2">
        <f>SUM(D19+E18)</f>
        <v>7778</v>
      </c>
      <c r="F19" s="19">
        <f>SUM(E19+F18)</f>
        <v>10000</v>
      </c>
    </row>
    <row r="20" spans="1:6" ht="12.75">
      <c r="A20" s="14" t="s">
        <v>2</v>
      </c>
      <c r="B20" s="2">
        <f>ROUND(((B17)*$B$15)/-$C$13,2)</f>
        <v>947.37</v>
      </c>
      <c r="C20" s="2">
        <f>ROUND(((B17+C17)*$B$15)/-$C$13,2)</f>
        <v>3052.63</v>
      </c>
      <c r="D20" s="2">
        <f>ROUND(((B17+C17+D17)*$B$15)/-$C$13,2)</f>
        <v>5473.68</v>
      </c>
      <c r="E20" s="2">
        <f>ROUND(((B17+C17+D17+E17)*$B$15)/-$C$13,2)</f>
        <v>7789.47</v>
      </c>
      <c r="F20" s="19">
        <f>ROUND(((B17+C17+D17+E17+F17)*$B$15)/-$C$13,2)</f>
        <v>10000</v>
      </c>
    </row>
    <row r="21" spans="1:6" ht="12.75">
      <c r="A21" s="1"/>
      <c r="B21" s="2"/>
      <c r="C21" s="2"/>
      <c r="D21" s="2"/>
      <c r="E21" s="2"/>
      <c r="F21" s="2"/>
    </row>
    <row r="22" spans="1:6" ht="12.75">
      <c r="A22" s="1"/>
      <c r="B22" s="2"/>
      <c r="C22" s="2"/>
      <c r="D22" s="2"/>
      <c r="E22" s="2"/>
      <c r="F22" s="2"/>
    </row>
    <row r="23" spans="1:6" ht="12.75">
      <c r="A23" s="6"/>
      <c r="B23" s="11" t="s">
        <v>23</v>
      </c>
      <c r="C23" s="10">
        <v>197</v>
      </c>
      <c r="D23" s="6" t="s">
        <v>12</v>
      </c>
      <c r="E23" s="6"/>
      <c r="F23" s="6"/>
    </row>
    <row r="24" spans="1:6" ht="12.75">
      <c r="A24" s="23" t="s">
        <v>29</v>
      </c>
      <c r="B24" s="23"/>
      <c r="C24" s="23"/>
      <c r="D24" s="23"/>
      <c r="E24" s="23"/>
      <c r="F24" s="23"/>
    </row>
    <row r="25" spans="1:6" ht="12.75">
      <c r="A25" s="1" t="s">
        <v>20</v>
      </c>
      <c r="B25" s="12">
        <v>20000</v>
      </c>
      <c r="C25" s="2"/>
      <c r="D25" s="2"/>
      <c r="E25" s="2"/>
      <c r="F25" s="2"/>
    </row>
    <row r="26" spans="1:6" ht="12.75">
      <c r="A26" s="1" t="s">
        <v>13</v>
      </c>
      <c r="B26" s="2" t="s">
        <v>6</v>
      </c>
      <c r="C26" s="2" t="s">
        <v>7</v>
      </c>
      <c r="D26" s="2" t="s">
        <v>8</v>
      </c>
      <c r="E26" s="2" t="s">
        <v>9</v>
      </c>
      <c r="F26" s="2" t="s">
        <v>10</v>
      </c>
    </row>
    <row r="27" spans="1:6" ht="12.75">
      <c r="A27" s="14" t="s">
        <v>12</v>
      </c>
      <c r="B27" s="7">
        <v>-9</v>
      </c>
      <c r="C27" s="8">
        <v>-22</v>
      </c>
      <c r="D27" s="8">
        <v>-22</v>
      </c>
      <c r="E27" s="8">
        <v>-21</v>
      </c>
      <c r="F27" s="8">
        <v>-17</v>
      </c>
    </row>
    <row r="28" spans="1:6" ht="12.75">
      <c r="A28" s="14" t="s">
        <v>0</v>
      </c>
      <c r="B28" s="2">
        <v>0</v>
      </c>
      <c r="C28" s="2">
        <f>ROUND(($B$25/9),0)</f>
        <v>2222</v>
      </c>
      <c r="D28" s="2">
        <f>ROUND(($B$25/9),0)</f>
        <v>2222</v>
      </c>
      <c r="E28" s="2">
        <f>ROUND(($B$25/9),0)</f>
        <v>2222</v>
      </c>
      <c r="F28" s="2">
        <f>ROUND(($B$25/9),0)</f>
        <v>2222</v>
      </c>
    </row>
    <row r="29" spans="1:6" ht="12.75">
      <c r="A29" s="14" t="s">
        <v>1</v>
      </c>
      <c r="B29" s="2">
        <v>0</v>
      </c>
      <c r="C29" s="2">
        <f>SUM(C28)</f>
        <v>2222</v>
      </c>
      <c r="D29" s="2">
        <f>SUM(C29+D28)</f>
        <v>4444</v>
      </c>
      <c r="E29" s="2">
        <f>SUM(D29+E28)</f>
        <v>6666</v>
      </c>
      <c r="F29" s="19">
        <f>SUM(E29+F28)</f>
        <v>8888</v>
      </c>
    </row>
    <row r="30" spans="1:6" ht="12.75">
      <c r="A30" s="14" t="s">
        <v>2</v>
      </c>
      <c r="B30" s="2">
        <f>ROUND(((($B$25/2)*(B27*-1))/$C$3),2)</f>
        <v>989.01</v>
      </c>
      <c r="C30" s="2">
        <f>ROUND(((($B$25/2)*((B27+C27)*-1))/$C$3),2)</f>
        <v>3406.59</v>
      </c>
      <c r="D30" s="2">
        <f>ROUND(((($B$25/2)*((B27+C27+D27)*-1))/$C$3),2)</f>
        <v>5824.18</v>
      </c>
      <c r="E30" s="2">
        <f>ROUND(((($B$25/2)*((B27+C27+D27+E27)*-1))/$C$3),2)</f>
        <v>8131.87</v>
      </c>
      <c r="F30" s="19">
        <f>ROUND(((($B$25/2)*((B27+C27+D27+E27+F27)*-1))/$C$3),2)</f>
        <v>10000</v>
      </c>
    </row>
    <row r="31" spans="1:6" ht="12.75">
      <c r="A31" s="14"/>
      <c r="B31" s="15"/>
      <c r="C31" s="15"/>
      <c r="D31" s="15"/>
      <c r="E31" s="15"/>
      <c r="F31" s="15"/>
    </row>
    <row r="32" spans="1:6" ht="12.75">
      <c r="A32" s="14"/>
      <c r="B32" s="15"/>
      <c r="C32" s="22">
        <f>SUM(B34:F34)*-1</f>
        <v>106</v>
      </c>
      <c r="D32" s="15"/>
      <c r="E32" s="15"/>
      <c r="F32" s="15"/>
    </row>
    <row r="33" spans="1:6" ht="12.75">
      <c r="A33" s="14" t="s">
        <v>13</v>
      </c>
      <c r="B33" s="15" t="s">
        <v>14</v>
      </c>
      <c r="C33" s="15" t="s">
        <v>15</v>
      </c>
      <c r="D33" s="15" t="s">
        <v>16</v>
      </c>
      <c r="E33" s="15" t="s">
        <v>17</v>
      </c>
      <c r="F33" s="15" t="s">
        <v>18</v>
      </c>
    </row>
    <row r="34" spans="1:6" ht="12.75">
      <c r="A34" s="14" t="s">
        <v>12</v>
      </c>
      <c r="B34" s="7">
        <v>-20</v>
      </c>
      <c r="C34" s="8">
        <v>-20</v>
      </c>
      <c r="D34" s="8">
        <v>-23</v>
      </c>
      <c r="E34" s="8">
        <v>-22</v>
      </c>
      <c r="F34" s="8">
        <v>-21</v>
      </c>
    </row>
    <row r="35" spans="1:6" ht="12.75">
      <c r="A35" s="14" t="s">
        <v>0</v>
      </c>
      <c r="B35" s="2">
        <f>SUM(B25-(F29+C35+D35+E35+F35))</f>
        <v>2224</v>
      </c>
      <c r="C35" s="2">
        <f>ROUND(($B$25/9),0)</f>
        <v>2222</v>
      </c>
      <c r="D35" s="2">
        <f>ROUND(($B$25/9),0)</f>
        <v>2222</v>
      </c>
      <c r="E35" s="2">
        <f>ROUND(($B$25/9),0)</f>
        <v>2222</v>
      </c>
      <c r="F35" s="2">
        <f>ROUND(($B$25/9),0)</f>
        <v>2222</v>
      </c>
    </row>
    <row r="36" spans="1:6" ht="12.75">
      <c r="A36" s="14" t="s">
        <v>1</v>
      </c>
      <c r="B36" s="2">
        <f>SUM(F29+B35)</f>
        <v>11112</v>
      </c>
      <c r="C36" s="2">
        <f>SUM(B36+C35)</f>
        <v>13334</v>
      </c>
      <c r="D36" s="2">
        <f>SUM(C36+D35)</f>
        <v>15556</v>
      </c>
      <c r="E36" s="2">
        <f>SUM(D36+E35)</f>
        <v>17778</v>
      </c>
      <c r="F36" s="19">
        <f>SUM(E36+F35)</f>
        <v>20000</v>
      </c>
    </row>
    <row r="37" spans="1:6" ht="12.75">
      <c r="A37" s="14" t="s">
        <v>2</v>
      </c>
      <c r="B37" s="2">
        <f>ROUND(((($B$25/2)*(B34*-1))/$C$32),2)+$F$30</f>
        <v>11886.79</v>
      </c>
      <c r="C37" s="2">
        <f>ROUND(((($B$25/2)*((B34+C34)*-1))/$C$32),2)+$F$30</f>
        <v>13773.58</v>
      </c>
      <c r="D37" s="2">
        <f>ROUND(((($B$25/2)*((B34+C34+D34)*-1))/$C$32),2)+$F$30</f>
        <v>15943.4</v>
      </c>
      <c r="E37" s="2">
        <f>ROUND(((($B$25/2)*((B34+C34+D34+E34)*-1))/$C$32),2)+$F$30</f>
        <v>18018.87</v>
      </c>
      <c r="F37" s="19">
        <f>ROUND(((($B$25/2)*((B34+C34+D34+E34+F34)*-1))/$C$32),2)+$F$30</f>
        <v>20000</v>
      </c>
    </row>
    <row r="38" spans="1:6" ht="12.75">
      <c r="A38" s="1"/>
      <c r="B38" s="2"/>
      <c r="C38" s="2"/>
      <c r="D38" s="2"/>
      <c r="E38" s="2"/>
      <c r="F38" s="2"/>
    </row>
    <row r="39" spans="1:6" ht="12.75">
      <c r="A39" s="1"/>
      <c r="B39" s="2"/>
      <c r="C39" s="2"/>
      <c r="D39" s="2"/>
      <c r="E39" s="2"/>
      <c r="F39" s="2"/>
    </row>
    <row r="40" spans="1:6" ht="12.75">
      <c r="A40" s="1" t="s">
        <v>3</v>
      </c>
      <c r="B40" s="3" t="s">
        <v>26</v>
      </c>
      <c r="C40" s="2"/>
      <c r="D40" s="2"/>
      <c r="E40" s="2"/>
      <c r="F40" s="2"/>
    </row>
    <row r="41" spans="1:6" ht="12.75">
      <c r="A41" s="1" t="s">
        <v>4</v>
      </c>
      <c r="B41" s="3" t="s">
        <v>24</v>
      </c>
      <c r="C41" s="2"/>
      <c r="D41" s="2"/>
      <c r="E41" s="2"/>
      <c r="F41" s="2"/>
    </row>
    <row r="42" spans="1:6" ht="12.75">
      <c r="A42" s="1" t="s">
        <v>5</v>
      </c>
      <c r="B42" s="3" t="s">
        <v>25</v>
      </c>
      <c r="C42" s="2"/>
      <c r="D42" s="2"/>
      <c r="E42" s="2"/>
      <c r="F42" s="2"/>
    </row>
  </sheetData>
  <sheetProtection password="C4FA" sheet="1"/>
  <mergeCells count="4">
    <mergeCell ref="A1:F1"/>
    <mergeCell ref="A4:F4"/>
    <mergeCell ref="A14:F14"/>
    <mergeCell ref="A24:F2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dwhite</dc:creator>
  <cp:keywords/>
  <dc:description/>
  <cp:lastModifiedBy>Sheralyn K. Farnham</cp:lastModifiedBy>
  <cp:lastPrinted>2017-03-10T00:24:46Z</cp:lastPrinted>
  <dcterms:created xsi:type="dcterms:W3CDTF">2005-03-14T16:07:59Z</dcterms:created>
  <dcterms:modified xsi:type="dcterms:W3CDTF">2020-10-27T23:40:53Z</dcterms:modified>
  <cp:category/>
  <cp:version/>
  <cp:contentType/>
  <cp:contentStatus/>
</cp:coreProperties>
</file>