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5480" windowHeight="7965" tabRatio="822" activeTab="4"/>
  </bookViews>
  <sheets>
    <sheet name="Field Sheet" sheetId="7" r:id="rId1"/>
    <sheet name="Wrksheet Input" sheetId="1" r:id="rId2"/>
    <sheet name="Dir 1 Display" sheetId="2" r:id="rId3"/>
    <sheet name="Dir 2 Display" sheetId="5" r:id="rId4"/>
    <sheet name="Comb Dir Display" sheetId="6" r:id="rId5"/>
    <sheet name="Cleaned Field Data" sheetId="8" r:id="rId6"/>
  </sheets>
  <definedNames>
    <definedName name="_1Rural_Sheets">#REF!</definedName>
    <definedName name="_2Urban_Sheets">#REF!</definedName>
  </definedNames>
  <calcPr calcId="145621"/>
</workbook>
</file>

<file path=xl/calcChain.xml><?xml version="1.0" encoding="utf-8"?>
<calcChain xmlns="http://schemas.openxmlformats.org/spreadsheetml/2006/main">
  <c r="U60" i="2" l="1"/>
  <c r="U60" i="5"/>
  <c r="U60" i="6"/>
  <c r="F4" i="6"/>
  <c r="E4" i="8" l="1"/>
  <c r="X5" i="8"/>
  <c r="J5" i="6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I22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U35" i="8"/>
  <c r="V35" i="8"/>
  <c r="W35" i="8"/>
  <c r="X35" i="8"/>
  <c r="Y35" i="8"/>
  <c r="Z35" i="8"/>
  <c r="AA35" i="8"/>
  <c r="AB35" i="8"/>
  <c r="AC35" i="8"/>
  <c r="AD35" i="8"/>
  <c r="AE35" i="8"/>
  <c r="AF35" i="8"/>
  <c r="AG35" i="8"/>
  <c r="AH35" i="8"/>
  <c r="AI35" i="8"/>
  <c r="U36" i="8"/>
  <c r="V36" i="8"/>
  <c r="W36" i="8"/>
  <c r="X36" i="8"/>
  <c r="Y36" i="8"/>
  <c r="Z36" i="8"/>
  <c r="AA36" i="8"/>
  <c r="AB36" i="8"/>
  <c r="AC36" i="8"/>
  <c r="AD36" i="8"/>
  <c r="AE36" i="8"/>
  <c r="AF36" i="8"/>
  <c r="AG36" i="8"/>
  <c r="AH36" i="8"/>
  <c r="AI36" i="8"/>
  <c r="U37" i="8"/>
  <c r="V37" i="8"/>
  <c r="W37" i="8"/>
  <c r="X37" i="8"/>
  <c r="Y37" i="8"/>
  <c r="Z37" i="8"/>
  <c r="AA37" i="8"/>
  <c r="AB37" i="8"/>
  <c r="AC37" i="8"/>
  <c r="AD37" i="8"/>
  <c r="AE37" i="8"/>
  <c r="AF37" i="8"/>
  <c r="AG37" i="8"/>
  <c r="AH37" i="8"/>
  <c r="AI37" i="8"/>
  <c r="U38" i="8"/>
  <c r="V38" i="8"/>
  <c r="W38" i="8"/>
  <c r="X38" i="8"/>
  <c r="Y38" i="8"/>
  <c r="Z38" i="8"/>
  <c r="AA38" i="8"/>
  <c r="AB38" i="8"/>
  <c r="AC38" i="8"/>
  <c r="AD38" i="8"/>
  <c r="AE38" i="8"/>
  <c r="AF38" i="8"/>
  <c r="AG38" i="8"/>
  <c r="AH38" i="8"/>
  <c r="AI38" i="8"/>
  <c r="U39" i="8"/>
  <c r="V39" i="8"/>
  <c r="W39" i="8"/>
  <c r="X39" i="8"/>
  <c r="Y39" i="8"/>
  <c r="Z39" i="8"/>
  <c r="AA39" i="8"/>
  <c r="AB39" i="8"/>
  <c r="AC39" i="8"/>
  <c r="AD39" i="8"/>
  <c r="AE39" i="8"/>
  <c r="AF39" i="8"/>
  <c r="AG39" i="8"/>
  <c r="AH39" i="8"/>
  <c r="AI39" i="8"/>
  <c r="U40" i="8"/>
  <c r="V40" i="8"/>
  <c r="W40" i="8"/>
  <c r="X40" i="8"/>
  <c r="Y40" i="8"/>
  <c r="Z40" i="8"/>
  <c r="AA40" i="8"/>
  <c r="AB40" i="8"/>
  <c r="AC40" i="8"/>
  <c r="AD40" i="8"/>
  <c r="AE40" i="8"/>
  <c r="AF40" i="8"/>
  <c r="AG40" i="8"/>
  <c r="AH40" i="8"/>
  <c r="AI40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AI42" i="8"/>
  <c r="U43" i="8"/>
  <c r="V43" i="8"/>
  <c r="W43" i="8"/>
  <c r="X43" i="8"/>
  <c r="Y43" i="8"/>
  <c r="Z43" i="8"/>
  <c r="AA43" i="8"/>
  <c r="AB43" i="8"/>
  <c r="AC43" i="8"/>
  <c r="AD43" i="8"/>
  <c r="AE43" i="8"/>
  <c r="AF43" i="8"/>
  <c r="AG43" i="8"/>
  <c r="AH43" i="8"/>
  <c r="AI43" i="8"/>
  <c r="U44" i="8"/>
  <c r="V44" i="8"/>
  <c r="W44" i="8"/>
  <c r="X44" i="8"/>
  <c r="Y44" i="8"/>
  <c r="Z44" i="8"/>
  <c r="AA44" i="8"/>
  <c r="AB44" i="8"/>
  <c r="AC44" i="8"/>
  <c r="AD44" i="8"/>
  <c r="AE44" i="8"/>
  <c r="AF44" i="8"/>
  <c r="AG44" i="8"/>
  <c r="AH44" i="8"/>
  <c r="AI44" i="8"/>
  <c r="U45" i="8"/>
  <c r="V45" i="8"/>
  <c r="W45" i="8"/>
  <c r="X45" i="8"/>
  <c r="Y45" i="8"/>
  <c r="Z45" i="8"/>
  <c r="AA45" i="8"/>
  <c r="AB45" i="8"/>
  <c r="AC45" i="8"/>
  <c r="AD45" i="8"/>
  <c r="AE45" i="8"/>
  <c r="AF45" i="8"/>
  <c r="AG45" i="8"/>
  <c r="AH45" i="8"/>
  <c r="AI45" i="8"/>
  <c r="U46" i="8"/>
  <c r="V46" i="8"/>
  <c r="W46" i="8"/>
  <c r="X46" i="8"/>
  <c r="Y46" i="8"/>
  <c r="Z46" i="8"/>
  <c r="AA46" i="8"/>
  <c r="AB46" i="8"/>
  <c r="AC46" i="8"/>
  <c r="AD46" i="8"/>
  <c r="AE46" i="8"/>
  <c r="AF46" i="8"/>
  <c r="AG46" i="8"/>
  <c r="AH46" i="8"/>
  <c r="AI46" i="8"/>
  <c r="U47" i="8"/>
  <c r="V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U49" i="8"/>
  <c r="V49" i="8"/>
  <c r="W49" i="8"/>
  <c r="X49" i="8"/>
  <c r="Y49" i="8"/>
  <c r="Z49" i="8"/>
  <c r="AA49" i="8"/>
  <c r="AB49" i="8"/>
  <c r="AC49" i="8"/>
  <c r="AD49" i="8"/>
  <c r="AE49" i="8"/>
  <c r="AF49" i="8"/>
  <c r="AG49" i="8"/>
  <c r="AH49" i="8"/>
  <c r="AI49" i="8"/>
  <c r="U50" i="8"/>
  <c r="V50" i="8"/>
  <c r="W50" i="8"/>
  <c r="X50" i="8"/>
  <c r="Y50" i="8"/>
  <c r="Z50" i="8"/>
  <c r="AA50" i="8"/>
  <c r="AB50" i="8"/>
  <c r="AC50" i="8"/>
  <c r="AD50" i="8"/>
  <c r="AE50" i="8"/>
  <c r="AF50" i="8"/>
  <c r="AG50" i="8"/>
  <c r="AH50" i="8"/>
  <c r="AI50" i="8"/>
  <c r="U51" i="8"/>
  <c r="V51" i="8"/>
  <c r="W51" i="8"/>
  <c r="X51" i="8"/>
  <c r="Y51" i="8"/>
  <c r="Z51" i="8"/>
  <c r="AA51" i="8"/>
  <c r="AB51" i="8"/>
  <c r="AC51" i="8"/>
  <c r="AD51" i="8"/>
  <c r="AE51" i="8"/>
  <c r="AF51" i="8"/>
  <c r="AG51" i="8"/>
  <c r="AH51" i="8"/>
  <c r="AI51" i="8"/>
  <c r="U52" i="8"/>
  <c r="V52" i="8"/>
  <c r="W52" i="8"/>
  <c r="X52" i="8"/>
  <c r="Y52" i="8"/>
  <c r="Z52" i="8"/>
  <c r="AA52" i="8"/>
  <c r="AB52" i="8"/>
  <c r="AC52" i="8"/>
  <c r="AD52" i="8"/>
  <c r="AE52" i="8"/>
  <c r="AF52" i="8"/>
  <c r="AG52" i="8"/>
  <c r="AH52" i="8"/>
  <c r="AI52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D10" i="8"/>
  <c r="V10" i="8"/>
  <c r="X11" i="8"/>
  <c r="V9" i="8"/>
  <c r="X8" i="8"/>
  <c r="AB7" i="8"/>
  <c r="X4" i="8"/>
  <c r="W3" i="8"/>
  <c r="F11" i="8"/>
  <c r="L10" i="8"/>
  <c r="D10" i="8"/>
  <c r="D9" i="8"/>
  <c r="F8" i="8"/>
  <c r="J7" i="8"/>
  <c r="H5" i="8"/>
  <c r="D3" i="8"/>
  <c r="F10" i="1"/>
  <c r="B5" i="6" s="1"/>
  <c r="G13" i="1"/>
  <c r="F13" i="1"/>
  <c r="G12" i="1"/>
  <c r="F12" i="1"/>
  <c r="F11" i="1"/>
  <c r="B6" i="6" s="1"/>
  <c r="J6" i="6"/>
  <c r="J4" i="6"/>
  <c r="B4" i="6"/>
  <c r="J3" i="6"/>
  <c r="F3" i="6"/>
  <c r="B3" i="6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11" i="5"/>
  <c r="D10" i="5"/>
  <c r="E10" i="5" s="1"/>
  <c r="J5" i="5"/>
  <c r="F6" i="5"/>
  <c r="F5" i="5"/>
  <c r="F4" i="5"/>
  <c r="B6" i="5"/>
  <c r="B5" i="5"/>
  <c r="J6" i="5"/>
  <c r="J4" i="5"/>
  <c r="B4" i="5"/>
  <c r="J3" i="5"/>
  <c r="F3" i="5"/>
  <c r="B3" i="5"/>
  <c r="J6" i="2"/>
  <c r="J5" i="2"/>
  <c r="J4" i="2"/>
  <c r="J3" i="2"/>
  <c r="F6" i="2"/>
  <c r="F5" i="2"/>
  <c r="F4" i="2"/>
  <c r="F3" i="2"/>
  <c r="B6" i="2"/>
  <c r="B5" i="2"/>
  <c r="B4" i="2"/>
  <c r="B3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E20" i="1"/>
  <c r="C12" i="6" s="1"/>
  <c r="E21" i="1"/>
  <c r="C13" i="6" s="1"/>
  <c r="E22" i="1"/>
  <c r="C14" i="6" s="1"/>
  <c r="E23" i="1"/>
  <c r="C15" i="6" s="1"/>
  <c r="E24" i="1"/>
  <c r="C16" i="6" s="1"/>
  <c r="E25" i="1"/>
  <c r="C17" i="6" s="1"/>
  <c r="E26" i="1"/>
  <c r="C18" i="6" s="1"/>
  <c r="E27" i="1"/>
  <c r="C19" i="6" s="1"/>
  <c r="E28" i="1"/>
  <c r="C20" i="6" s="1"/>
  <c r="E29" i="1"/>
  <c r="C21" i="6" s="1"/>
  <c r="E30" i="1"/>
  <c r="C22" i="6" s="1"/>
  <c r="E31" i="1"/>
  <c r="C23" i="6" s="1"/>
  <c r="E32" i="1"/>
  <c r="C24" i="6" s="1"/>
  <c r="E33" i="1"/>
  <c r="C25" i="6" s="1"/>
  <c r="E34" i="1"/>
  <c r="C26" i="6" s="1"/>
  <c r="E35" i="1"/>
  <c r="C27" i="6" s="1"/>
  <c r="E36" i="1"/>
  <c r="C28" i="6" s="1"/>
  <c r="E37" i="1"/>
  <c r="C29" i="6" s="1"/>
  <c r="E38" i="1"/>
  <c r="C30" i="6" s="1"/>
  <c r="E39" i="1"/>
  <c r="C31" i="6" s="1"/>
  <c r="E40" i="1"/>
  <c r="C32" i="6" s="1"/>
  <c r="E41" i="1"/>
  <c r="C33" i="6" s="1"/>
  <c r="E42" i="1"/>
  <c r="C34" i="6" s="1"/>
  <c r="E43" i="1"/>
  <c r="C35" i="6" s="1"/>
  <c r="E44" i="1"/>
  <c r="C36" i="6" s="1"/>
  <c r="E45" i="1"/>
  <c r="C37" i="6" s="1"/>
  <c r="E46" i="1"/>
  <c r="C38" i="6" s="1"/>
  <c r="E47" i="1"/>
  <c r="C39" i="6" s="1"/>
  <c r="E48" i="1"/>
  <c r="C40" i="6" s="1"/>
  <c r="E49" i="1"/>
  <c r="C41" i="6" s="1"/>
  <c r="E50" i="1"/>
  <c r="C42" i="6" s="1"/>
  <c r="E51" i="1"/>
  <c r="C43" i="6" s="1"/>
  <c r="E52" i="1"/>
  <c r="C44" i="6" s="1"/>
  <c r="E53" i="1"/>
  <c r="C45" i="6" s="1"/>
  <c r="E54" i="1"/>
  <c r="C46" i="6" s="1"/>
  <c r="E55" i="1"/>
  <c r="C47" i="6" s="1"/>
  <c r="E56" i="1"/>
  <c r="C48" i="6" s="1"/>
  <c r="E57" i="1"/>
  <c r="C49" i="6" s="1"/>
  <c r="E58" i="1"/>
  <c r="C50" i="6" s="1"/>
  <c r="E19" i="1"/>
  <c r="C11" i="6" s="1"/>
  <c r="E18" i="1"/>
  <c r="C10" i="6" s="1"/>
  <c r="C17" i="1"/>
  <c r="B17" i="1"/>
  <c r="E6" i="7"/>
  <c r="B12" i="7"/>
  <c r="T13" i="7"/>
  <c r="T18" i="7" s="1"/>
  <c r="T23" i="7" s="1"/>
  <c r="T28" i="7" s="1"/>
  <c r="T33" i="7" s="1"/>
  <c r="T38" i="7" s="1"/>
  <c r="T43" i="7" s="1"/>
  <c r="T48" i="7" s="1"/>
  <c r="T53" i="7" s="1"/>
  <c r="B18" i="7"/>
  <c r="B23" i="7" s="1"/>
  <c r="B28" i="7" s="1"/>
  <c r="B33" i="7" s="1"/>
  <c r="B38" i="7" s="1"/>
  <c r="B43" i="7" s="1"/>
  <c r="B48" i="7" s="1"/>
  <c r="B53" i="7" s="1"/>
  <c r="E1" i="1"/>
  <c r="E2" i="1" s="1"/>
  <c r="D10" i="2"/>
  <c r="E10" i="2" s="1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11" i="2"/>
  <c r="D12" i="2"/>
  <c r="D13" i="2"/>
  <c r="T32" i="2" l="1"/>
  <c r="H12" i="1"/>
  <c r="F5" i="6" s="1"/>
  <c r="T12" i="2"/>
  <c r="T24" i="2"/>
  <c r="T37" i="2"/>
  <c r="T26" i="2"/>
  <c r="T29" i="5"/>
  <c r="T38" i="2"/>
  <c r="T30" i="2"/>
  <c r="T10" i="5"/>
  <c r="T16" i="5"/>
  <c r="T29" i="2"/>
  <c r="T21" i="5"/>
  <c r="T12" i="5"/>
  <c r="T21" i="2"/>
  <c r="T20" i="2"/>
  <c r="T35" i="2"/>
  <c r="T25" i="5"/>
  <c r="T18" i="5"/>
  <c r="T14" i="5"/>
  <c r="T19" i="2"/>
  <c r="T11" i="2"/>
  <c r="T25" i="2"/>
  <c r="E11" i="5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T18" i="2"/>
  <c r="T15" i="2"/>
  <c r="T41" i="2"/>
  <c r="T39" i="2"/>
  <c r="T36" i="2"/>
  <c r="T22" i="2"/>
  <c r="T17" i="2"/>
  <c r="T14" i="2"/>
  <c r="T23" i="2"/>
  <c r="T10" i="2"/>
  <c r="T13" i="2"/>
  <c r="T36" i="5"/>
  <c r="T27" i="5"/>
  <c r="T23" i="5"/>
  <c r="T19" i="5"/>
  <c r="T17" i="5"/>
  <c r="T15" i="5"/>
  <c r="T13" i="5"/>
  <c r="T11" i="5"/>
  <c r="T33" i="5"/>
  <c r="T30" i="5"/>
  <c r="T31" i="5"/>
  <c r="T38" i="5"/>
  <c r="T34" i="5"/>
  <c r="T32" i="5"/>
  <c r="T16" i="2"/>
  <c r="T40" i="2"/>
  <c r="T41" i="5"/>
  <c r="T39" i="5"/>
  <c r="T40" i="5"/>
  <c r="T37" i="5"/>
  <c r="T28" i="5"/>
  <c r="T20" i="5"/>
  <c r="T22" i="5"/>
  <c r="T24" i="5"/>
  <c r="T26" i="5"/>
  <c r="H13" i="1"/>
  <c r="F6" i="6" s="1"/>
  <c r="T35" i="5"/>
  <c r="T33" i="2"/>
  <c r="T28" i="2"/>
  <c r="T31" i="2"/>
  <c r="T34" i="2"/>
  <c r="T27" i="2"/>
  <c r="T11" i="6"/>
  <c r="E11" i="2"/>
  <c r="E12" i="2" s="1"/>
  <c r="E13" i="2" s="1"/>
  <c r="A18" i="1"/>
  <c r="D10" i="6"/>
  <c r="T10" i="6"/>
  <c r="T40" i="6"/>
  <c r="T38" i="6"/>
  <c r="T36" i="6"/>
  <c r="T34" i="6"/>
  <c r="T32" i="6"/>
  <c r="T30" i="6"/>
  <c r="T28" i="6"/>
  <c r="T26" i="6"/>
  <c r="T24" i="6"/>
  <c r="T22" i="6"/>
  <c r="T20" i="6"/>
  <c r="T18" i="6"/>
  <c r="T16" i="6"/>
  <c r="T14" i="6"/>
  <c r="T12" i="6"/>
  <c r="T41" i="6"/>
  <c r="T39" i="6"/>
  <c r="T37" i="6"/>
  <c r="T35" i="6"/>
  <c r="T33" i="6"/>
  <c r="T31" i="6"/>
  <c r="T29" i="6"/>
  <c r="T27" i="6"/>
  <c r="T25" i="6"/>
  <c r="T23" i="6"/>
  <c r="T21" i="6"/>
  <c r="T19" i="6"/>
  <c r="T17" i="6"/>
  <c r="T15" i="6"/>
  <c r="T13" i="6"/>
  <c r="X54" i="5" l="1"/>
  <c r="F54" i="5" s="1"/>
  <c r="X54" i="2"/>
  <c r="F54" i="2" s="1"/>
  <c r="C10" i="5"/>
  <c r="U10" i="5" s="1"/>
  <c r="C10" i="2"/>
  <c r="U10" i="2" s="1"/>
  <c r="B13" i="8"/>
  <c r="A19" i="1"/>
  <c r="B10" i="6"/>
  <c r="U10" i="6" s="1"/>
  <c r="Y10" i="6" s="1"/>
  <c r="E14" i="2"/>
  <c r="E41" i="5"/>
  <c r="X54" i="6"/>
  <c r="D11" i="6"/>
  <c r="C11" i="5" l="1"/>
  <c r="U11" i="5" s="1"/>
  <c r="A20" i="1"/>
  <c r="B11" i="6"/>
  <c r="U11" i="6" s="1"/>
  <c r="Y11" i="6" s="1"/>
  <c r="C11" i="2"/>
  <c r="U11" i="2" s="1"/>
  <c r="T13" i="8"/>
  <c r="T18" i="8" s="1"/>
  <c r="T23" i="8" s="1"/>
  <c r="T28" i="8" s="1"/>
  <c r="T33" i="8" s="1"/>
  <c r="T38" i="8" s="1"/>
  <c r="T43" i="8" s="1"/>
  <c r="T48" i="8" s="1"/>
  <c r="T53" i="8" s="1"/>
  <c r="B18" i="8"/>
  <c r="B23" i="8" s="1"/>
  <c r="B28" i="8" s="1"/>
  <c r="B33" i="8" s="1"/>
  <c r="B38" i="8" s="1"/>
  <c r="B43" i="8" s="1"/>
  <c r="B48" i="8" s="1"/>
  <c r="B53" i="8" s="1"/>
  <c r="Y10" i="5"/>
  <c r="Y10" i="2"/>
  <c r="E42" i="5"/>
  <c r="E15" i="2"/>
  <c r="D12" i="6"/>
  <c r="F54" i="6"/>
  <c r="Y11" i="5" l="1"/>
  <c r="Y11" i="2"/>
  <c r="B12" i="6"/>
  <c r="U12" i="6" s="1"/>
  <c r="Y12" i="6" s="1"/>
  <c r="A21" i="1"/>
  <c r="C12" i="5"/>
  <c r="U12" i="5" s="1"/>
  <c r="C12" i="2"/>
  <c r="U12" i="2" s="1"/>
  <c r="D13" i="6"/>
  <c r="E16" i="2"/>
  <c r="E43" i="5"/>
  <c r="Y12" i="2" l="1"/>
  <c r="C13" i="5"/>
  <c r="U13" i="5" s="1"/>
  <c r="A22" i="1"/>
  <c r="B13" i="6"/>
  <c r="U13" i="6" s="1"/>
  <c r="C13" i="2"/>
  <c r="U13" i="2" s="1"/>
  <c r="Y12" i="5"/>
  <c r="E17" i="2"/>
  <c r="E44" i="5"/>
  <c r="D14" i="6"/>
  <c r="Y13" i="2" l="1"/>
  <c r="C14" i="5"/>
  <c r="U14" i="5" s="1"/>
  <c r="A23" i="1"/>
  <c r="B14" i="6"/>
  <c r="U14" i="6" s="1"/>
  <c r="C14" i="2"/>
  <c r="U14" i="2" s="1"/>
  <c r="Y13" i="6"/>
  <c r="Y13" i="5"/>
  <c r="D15" i="6"/>
  <c r="E45" i="5"/>
  <c r="E18" i="2"/>
  <c r="Y14" i="6" l="1"/>
  <c r="Y14" i="5"/>
  <c r="Y14" i="2"/>
  <c r="B15" i="6"/>
  <c r="U15" i="6" s="1"/>
  <c r="C15" i="2"/>
  <c r="U15" i="2" s="1"/>
  <c r="C15" i="5"/>
  <c r="U15" i="5" s="1"/>
  <c r="A24" i="1"/>
  <c r="E46" i="5"/>
  <c r="D16" i="6"/>
  <c r="E19" i="2"/>
  <c r="Y15" i="5" l="1"/>
  <c r="Y15" i="6"/>
  <c r="B16" i="6"/>
  <c r="U16" i="6" s="1"/>
  <c r="A25" i="1"/>
  <c r="C16" i="5"/>
  <c r="U16" i="5" s="1"/>
  <c r="C16" i="2"/>
  <c r="U16" i="2" s="1"/>
  <c r="Y15" i="2"/>
  <c r="D17" i="6"/>
  <c r="E47" i="5"/>
  <c r="E20" i="2"/>
  <c r="C17" i="5" l="1"/>
  <c r="U17" i="5" s="1"/>
  <c r="A26" i="1"/>
  <c r="C17" i="2"/>
  <c r="U17" i="2" s="1"/>
  <c r="B17" i="6"/>
  <c r="U17" i="6" s="1"/>
  <c r="Y16" i="5"/>
  <c r="Y16" i="6"/>
  <c r="Y16" i="2"/>
  <c r="E48" i="5"/>
  <c r="D18" i="6"/>
  <c r="E21" i="2"/>
  <c r="Y17" i="6" l="1"/>
  <c r="Y17" i="2"/>
  <c r="Y17" i="5"/>
  <c r="C18" i="5"/>
  <c r="U18" i="5" s="1"/>
  <c r="B18" i="6"/>
  <c r="U18" i="6" s="1"/>
  <c r="A27" i="1"/>
  <c r="C18" i="2"/>
  <c r="U18" i="2" s="1"/>
  <c r="D19" i="6"/>
  <c r="E49" i="5"/>
  <c r="E22" i="2"/>
  <c r="B19" i="6" l="1"/>
  <c r="U19" i="6" s="1"/>
  <c r="A28" i="1"/>
  <c r="C19" i="2"/>
  <c r="U19" i="2" s="1"/>
  <c r="C19" i="5"/>
  <c r="U19" i="5" s="1"/>
  <c r="Y18" i="2"/>
  <c r="Y18" i="6"/>
  <c r="Y18" i="5"/>
  <c r="E50" i="5"/>
  <c r="D20" i="6"/>
  <c r="E23" i="2"/>
  <c r="Y19" i="5" l="1"/>
  <c r="Y19" i="2"/>
  <c r="Y19" i="6"/>
  <c r="C20" i="5"/>
  <c r="U20" i="5" s="1"/>
  <c r="A29" i="1"/>
  <c r="B20" i="6"/>
  <c r="U20" i="6" s="1"/>
  <c r="C20" i="2"/>
  <c r="U20" i="2" s="1"/>
  <c r="E24" i="2"/>
  <c r="F50" i="5"/>
  <c r="X55" i="5"/>
  <c r="F55" i="5" s="1"/>
  <c r="F10" i="5"/>
  <c r="F13" i="5"/>
  <c r="F15" i="5"/>
  <c r="F17" i="5"/>
  <c r="F19" i="5"/>
  <c r="F21" i="5"/>
  <c r="F23" i="5"/>
  <c r="F25" i="5"/>
  <c r="F27" i="5"/>
  <c r="F29" i="5"/>
  <c r="F31" i="5"/>
  <c r="F33" i="5"/>
  <c r="F35" i="5"/>
  <c r="F37" i="5"/>
  <c r="F11" i="5"/>
  <c r="F12" i="5"/>
  <c r="F16" i="5"/>
  <c r="F20" i="5"/>
  <c r="F24" i="5"/>
  <c r="F28" i="5"/>
  <c r="F32" i="5"/>
  <c r="F36" i="5"/>
  <c r="F14" i="5"/>
  <c r="F18" i="5"/>
  <c r="F22" i="5"/>
  <c r="F26" i="5"/>
  <c r="F30" i="5"/>
  <c r="F34" i="5"/>
  <c r="F38" i="5"/>
  <c r="F39" i="5"/>
  <c r="F40" i="5"/>
  <c r="F41" i="5"/>
  <c r="F42" i="5"/>
  <c r="F43" i="5"/>
  <c r="F44" i="5"/>
  <c r="F45" i="5"/>
  <c r="F46" i="5"/>
  <c r="F47" i="5"/>
  <c r="F48" i="5"/>
  <c r="D21" i="6"/>
  <c r="F49" i="5"/>
  <c r="Y20" i="2" l="1"/>
  <c r="C21" i="5"/>
  <c r="U21" i="5" s="1"/>
  <c r="B21" i="6"/>
  <c r="U21" i="6" s="1"/>
  <c r="A30" i="1"/>
  <c r="C21" i="2"/>
  <c r="U21" i="2" s="1"/>
  <c r="Y20" i="6"/>
  <c r="Y20" i="5"/>
  <c r="E25" i="2"/>
  <c r="D22" i="6"/>
  <c r="Y21" i="2" l="1"/>
  <c r="Y21" i="6"/>
  <c r="B22" i="6"/>
  <c r="U22" i="6" s="1"/>
  <c r="C22" i="5"/>
  <c r="U22" i="5" s="1"/>
  <c r="C22" i="2"/>
  <c r="U22" i="2" s="1"/>
  <c r="A31" i="1"/>
  <c r="Y21" i="5"/>
  <c r="D23" i="6"/>
  <c r="E26" i="2"/>
  <c r="Y22" i="5" l="1"/>
  <c r="Y22" i="2"/>
  <c r="Y22" i="6"/>
  <c r="A32" i="1"/>
  <c r="C23" i="2"/>
  <c r="U23" i="2" s="1"/>
  <c r="C23" i="5"/>
  <c r="U23" i="5" s="1"/>
  <c r="B23" i="6"/>
  <c r="U23" i="6" s="1"/>
  <c r="E27" i="2"/>
  <c r="D24" i="6"/>
  <c r="A33" i="1" l="1"/>
  <c r="B24" i="6"/>
  <c r="U24" i="6" s="1"/>
  <c r="C24" i="5"/>
  <c r="U24" i="5" s="1"/>
  <c r="C24" i="2"/>
  <c r="U24" i="2" s="1"/>
  <c r="Y23" i="6"/>
  <c r="Y23" i="2"/>
  <c r="Y23" i="5"/>
  <c r="D25" i="6"/>
  <c r="E28" i="2"/>
  <c r="Y24" i="5" l="1"/>
  <c r="B25" i="6"/>
  <c r="U25" i="6" s="1"/>
  <c r="C25" i="5"/>
  <c r="U25" i="5" s="1"/>
  <c r="C25" i="2"/>
  <c r="U25" i="2" s="1"/>
  <c r="A34" i="1"/>
  <c r="Y24" i="2"/>
  <c r="Y24" i="6"/>
  <c r="E29" i="2"/>
  <c r="D26" i="6"/>
  <c r="Y25" i="6" l="1"/>
  <c r="A35" i="1"/>
  <c r="B26" i="6"/>
  <c r="U26" i="6" s="1"/>
  <c r="C26" i="5"/>
  <c r="U26" i="5" s="1"/>
  <c r="C26" i="2"/>
  <c r="U26" i="2" s="1"/>
  <c r="U53" i="2" s="1"/>
  <c r="Y25" i="5"/>
  <c r="Y25" i="2"/>
  <c r="D27" i="6"/>
  <c r="E30" i="2"/>
  <c r="W25" i="2" l="1"/>
  <c r="W53" i="2"/>
  <c r="X26" i="2" s="1"/>
  <c r="W13" i="2"/>
  <c r="W19" i="2"/>
  <c r="W21" i="2"/>
  <c r="W10" i="2"/>
  <c r="W12" i="2"/>
  <c r="W14" i="2"/>
  <c r="W16" i="2"/>
  <c r="W18" i="2"/>
  <c r="W20" i="2"/>
  <c r="W11" i="2"/>
  <c r="W15" i="2"/>
  <c r="W17" i="2"/>
  <c r="W22" i="2"/>
  <c r="W23" i="2"/>
  <c r="W24" i="2"/>
  <c r="C27" i="2"/>
  <c r="U27" i="2" s="1"/>
  <c r="A36" i="1"/>
  <c r="C27" i="5"/>
  <c r="U27" i="5" s="1"/>
  <c r="U53" i="5" s="1"/>
  <c r="B27" i="6"/>
  <c r="U27" i="6" s="1"/>
  <c r="U53" i="6" s="1"/>
  <c r="Y26" i="2"/>
  <c r="W26" i="2"/>
  <c r="Y26" i="6"/>
  <c r="Y26" i="5"/>
  <c r="E31" i="2"/>
  <c r="D28" i="6"/>
  <c r="W26" i="6" l="1"/>
  <c r="W26" i="5"/>
  <c r="W20" i="6"/>
  <c r="W53" i="6"/>
  <c r="F53" i="6" s="1"/>
  <c r="W15" i="6"/>
  <c r="W21" i="6"/>
  <c r="W12" i="6"/>
  <c r="W10" i="6"/>
  <c r="W14" i="6"/>
  <c r="W16" i="6"/>
  <c r="W18" i="6"/>
  <c r="W11" i="6"/>
  <c r="W13" i="6"/>
  <c r="W17" i="6"/>
  <c r="W19" i="6"/>
  <c r="W22" i="6"/>
  <c r="W23" i="6"/>
  <c r="W24" i="6"/>
  <c r="W25" i="6"/>
  <c r="F53" i="2"/>
  <c r="X21" i="2"/>
  <c r="X15" i="2"/>
  <c r="X10" i="2"/>
  <c r="X12" i="2"/>
  <c r="X14" i="2"/>
  <c r="X16" i="2"/>
  <c r="X18" i="2"/>
  <c r="X20" i="2"/>
  <c r="X22" i="2"/>
  <c r="X11" i="2"/>
  <c r="X13" i="2"/>
  <c r="X17" i="2"/>
  <c r="X19" i="2"/>
  <c r="X23" i="2"/>
  <c r="X24" i="2"/>
  <c r="X25" i="2"/>
  <c r="W10" i="5"/>
  <c r="W14" i="5"/>
  <c r="W53" i="5"/>
  <c r="X27" i="5" s="1"/>
  <c r="W11" i="5"/>
  <c r="W13" i="5"/>
  <c r="W15" i="5"/>
  <c r="W17" i="5"/>
  <c r="W18" i="5"/>
  <c r="W12" i="5"/>
  <c r="W16" i="5"/>
  <c r="W19" i="5"/>
  <c r="W20" i="5"/>
  <c r="W21" i="5"/>
  <c r="W22" i="5"/>
  <c r="W23" i="5"/>
  <c r="W24" i="5"/>
  <c r="W25" i="5"/>
  <c r="Y27" i="6"/>
  <c r="W27" i="6"/>
  <c r="C28" i="5"/>
  <c r="U28" i="5" s="1"/>
  <c r="B28" i="6"/>
  <c r="U28" i="6" s="1"/>
  <c r="A37" i="1"/>
  <c r="C28" i="2"/>
  <c r="U28" i="2" s="1"/>
  <c r="Y27" i="5"/>
  <c r="W27" i="5"/>
  <c r="Y27" i="2"/>
  <c r="X27" i="2"/>
  <c r="W27" i="2"/>
  <c r="D29" i="6"/>
  <c r="E32" i="2"/>
  <c r="X27" i="6" l="1"/>
  <c r="F53" i="5"/>
  <c r="X11" i="5"/>
  <c r="X12" i="5"/>
  <c r="X14" i="5"/>
  <c r="X16" i="5"/>
  <c r="X19" i="5"/>
  <c r="X18" i="5"/>
  <c r="X10" i="5"/>
  <c r="X13" i="5"/>
  <c r="X15" i="5"/>
  <c r="X17" i="5"/>
  <c r="X20" i="5"/>
  <c r="X21" i="5"/>
  <c r="X22" i="5"/>
  <c r="X23" i="5"/>
  <c r="X24" i="5"/>
  <c r="X25" i="5"/>
  <c r="X26" i="5"/>
  <c r="X21" i="6"/>
  <c r="X13" i="6"/>
  <c r="X20" i="6"/>
  <c r="X12" i="6"/>
  <c r="X10" i="6"/>
  <c r="X15" i="6"/>
  <c r="X17" i="6"/>
  <c r="X19" i="6"/>
  <c r="X11" i="6"/>
  <c r="X14" i="6"/>
  <c r="X16" i="6"/>
  <c r="X18" i="6"/>
  <c r="X22" i="6"/>
  <c r="X23" i="6"/>
  <c r="X24" i="6"/>
  <c r="X25" i="6"/>
  <c r="X26" i="6"/>
  <c r="A38" i="1"/>
  <c r="C29" i="5"/>
  <c r="B29" i="6"/>
  <c r="U29" i="6" s="1"/>
  <c r="C29" i="2"/>
  <c r="U29" i="2" s="1"/>
  <c r="Y28" i="5"/>
  <c r="W28" i="5"/>
  <c r="X28" i="5"/>
  <c r="Y28" i="2"/>
  <c r="W28" i="2"/>
  <c r="X28" i="2"/>
  <c r="Y28" i="6"/>
  <c r="X28" i="6"/>
  <c r="W28" i="6"/>
  <c r="E33" i="2"/>
  <c r="D30" i="6"/>
  <c r="X29" i="2" l="1"/>
  <c r="W29" i="2"/>
  <c r="Y29" i="2"/>
  <c r="Y29" i="6"/>
  <c r="W29" i="6"/>
  <c r="X29" i="6"/>
  <c r="C30" i="5"/>
  <c r="U30" i="5" s="1"/>
  <c r="C30" i="2"/>
  <c r="U30" i="2" s="1"/>
  <c r="A39" i="1"/>
  <c r="B30" i="6"/>
  <c r="U30" i="6" s="1"/>
  <c r="U29" i="5"/>
  <c r="R54" i="5"/>
  <c r="D31" i="6"/>
  <c r="E34" i="2"/>
  <c r="X30" i="2" l="1"/>
  <c r="W30" i="2"/>
  <c r="Y30" i="2"/>
  <c r="Y29" i="5"/>
  <c r="X29" i="5"/>
  <c r="W29" i="5"/>
  <c r="A40" i="1"/>
  <c r="C31" i="2"/>
  <c r="U31" i="2" s="1"/>
  <c r="C31" i="5"/>
  <c r="U31" i="5" s="1"/>
  <c r="B31" i="6"/>
  <c r="U31" i="6" s="1"/>
  <c r="W30" i="5"/>
  <c r="Y30" i="5"/>
  <c r="X30" i="5"/>
  <c r="X30" i="6"/>
  <c r="W30" i="6"/>
  <c r="Y30" i="6"/>
  <c r="E35" i="2"/>
  <c r="D32" i="6"/>
  <c r="S54" i="5" l="1"/>
  <c r="T54" i="5" s="1"/>
  <c r="Q60" i="5" s="1"/>
  <c r="U61" i="5" s="1"/>
  <c r="N57" i="5" s="1"/>
  <c r="Y31" i="6"/>
  <c r="X31" i="6"/>
  <c r="W31" i="6"/>
  <c r="W31" i="5"/>
  <c r="X31" i="5"/>
  <c r="Y31" i="5"/>
  <c r="C32" i="2"/>
  <c r="U32" i="2" s="1"/>
  <c r="B32" i="6"/>
  <c r="U32" i="6" s="1"/>
  <c r="C32" i="5"/>
  <c r="U32" i="5" s="1"/>
  <c r="A41" i="1"/>
  <c r="W31" i="2"/>
  <c r="Y31" i="2"/>
  <c r="X31" i="2"/>
  <c r="D33" i="6"/>
  <c r="E36" i="2"/>
  <c r="B54" i="5" l="1"/>
  <c r="A42" i="1"/>
  <c r="C33" i="5"/>
  <c r="U33" i="5" s="1"/>
  <c r="B33" i="6"/>
  <c r="U33" i="6" s="1"/>
  <c r="C33" i="2"/>
  <c r="U33" i="2" s="1"/>
  <c r="Y32" i="5"/>
  <c r="X32" i="5"/>
  <c r="W32" i="5"/>
  <c r="W32" i="2"/>
  <c r="X32" i="2"/>
  <c r="Y32" i="2"/>
  <c r="W32" i="6"/>
  <c r="Y32" i="6"/>
  <c r="X32" i="6"/>
  <c r="E37" i="2"/>
  <c r="D34" i="6"/>
  <c r="Y33" i="6" l="1"/>
  <c r="W33" i="6"/>
  <c r="X33" i="6"/>
  <c r="A43" i="1"/>
  <c r="B34" i="6"/>
  <c r="U34" i="6" s="1"/>
  <c r="C34" i="5"/>
  <c r="U34" i="5" s="1"/>
  <c r="C34" i="2"/>
  <c r="U34" i="2" s="1"/>
  <c r="W33" i="2"/>
  <c r="X33" i="2"/>
  <c r="Y33" i="2"/>
  <c r="X33" i="5"/>
  <c r="Y33" i="5"/>
  <c r="W33" i="5"/>
  <c r="D35" i="6"/>
  <c r="E38" i="2"/>
  <c r="W34" i="5" l="1"/>
  <c r="X34" i="5"/>
  <c r="Y34" i="5"/>
  <c r="A44" i="1"/>
  <c r="C35" i="5"/>
  <c r="U35" i="5" s="1"/>
  <c r="B35" i="6"/>
  <c r="U35" i="6" s="1"/>
  <c r="C35" i="2"/>
  <c r="U35" i="2" s="1"/>
  <c r="X34" i="2"/>
  <c r="W34" i="2"/>
  <c r="Y34" i="2"/>
  <c r="Y34" i="6"/>
  <c r="X34" i="6"/>
  <c r="W34" i="6"/>
  <c r="E39" i="2"/>
  <c r="D36" i="6"/>
  <c r="Y35" i="6" l="1"/>
  <c r="W35" i="6"/>
  <c r="X35" i="6"/>
  <c r="Y35" i="2"/>
  <c r="W35" i="2"/>
  <c r="X35" i="2"/>
  <c r="Y35" i="5"/>
  <c r="X35" i="5"/>
  <c r="W35" i="5"/>
  <c r="A45" i="1"/>
  <c r="C36" i="2"/>
  <c r="U36" i="2" s="1"/>
  <c r="C36" i="5"/>
  <c r="B36" i="6"/>
  <c r="U36" i="6" s="1"/>
  <c r="D37" i="6"/>
  <c r="E40" i="2"/>
  <c r="R55" i="5" l="1"/>
  <c r="U36" i="5"/>
  <c r="A46" i="1"/>
  <c r="C37" i="5"/>
  <c r="U37" i="5" s="1"/>
  <c r="B37" i="6"/>
  <c r="U37" i="6" s="1"/>
  <c r="C37" i="2"/>
  <c r="U37" i="2" s="1"/>
  <c r="W36" i="6"/>
  <c r="Y36" i="6"/>
  <c r="X36" i="6"/>
  <c r="W36" i="2"/>
  <c r="X36" i="2"/>
  <c r="Y36" i="2"/>
  <c r="E41" i="2"/>
  <c r="D38" i="6"/>
  <c r="X37" i="6" l="1"/>
  <c r="Y37" i="6"/>
  <c r="W37" i="6"/>
  <c r="C38" i="2"/>
  <c r="U38" i="2" s="1"/>
  <c r="A47" i="1"/>
  <c r="C38" i="5"/>
  <c r="U38" i="5" s="1"/>
  <c r="B38" i="6"/>
  <c r="U38" i="6" s="1"/>
  <c r="W37" i="2"/>
  <c r="Y37" i="2"/>
  <c r="X37" i="2"/>
  <c r="W37" i="5"/>
  <c r="X37" i="5"/>
  <c r="Y37" i="5"/>
  <c r="X36" i="5"/>
  <c r="W36" i="5"/>
  <c r="Y36" i="5"/>
  <c r="D39" i="6"/>
  <c r="E42" i="2"/>
  <c r="W38" i="6" l="1"/>
  <c r="Y38" i="6"/>
  <c r="X38" i="6"/>
  <c r="A48" i="1"/>
  <c r="B39" i="6"/>
  <c r="C39" i="5"/>
  <c r="C39" i="2"/>
  <c r="W38" i="5"/>
  <c r="Y38" i="5"/>
  <c r="X38" i="5"/>
  <c r="W38" i="2"/>
  <c r="Y38" i="2"/>
  <c r="X38" i="2"/>
  <c r="E43" i="2"/>
  <c r="D40" i="6"/>
  <c r="U39" i="2" l="1"/>
  <c r="W39" i="2" s="1"/>
  <c r="U39" i="6"/>
  <c r="X39" i="6" s="1"/>
  <c r="U39" i="5"/>
  <c r="X39" i="5" s="1"/>
  <c r="A49" i="1"/>
  <c r="C40" i="2"/>
  <c r="B40" i="6"/>
  <c r="C40" i="5"/>
  <c r="S55" i="5" s="1"/>
  <c r="T55" i="5" s="1"/>
  <c r="D41" i="6"/>
  <c r="E44" i="2"/>
  <c r="W39" i="5" l="1"/>
  <c r="B55" i="5"/>
  <c r="Y39" i="5"/>
  <c r="Y39" i="2"/>
  <c r="X39" i="2"/>
  <c r="Y39" i="6"/>
  <c r="W39" i="6"/>
  <c r="U40" i="5"/>
  <c r="U40" i="2"/>
  <c r="U40" i="6"/>
  <c r="B41" i="6"/>
  <c r="C41" i="5"/>
  <c r="C41" i="2"/>
  <c r="A50" i="1"/>
  <c r="E45" i="2"/>
  <c r="D42" i="6"/>
  <c r="A51" i="1" l="1"/>
  <c r="C42" i="2"/>
  <c r="C42" i="5"/>
  <c r="B42" i="6"/>
  <c r="U41" i="5"/>
  <c r="U41" i="2"/>
  <c r="U41" i="6"/>
  <c r="Y40" i="6"/>
  <c r="X40" i="6"/>
  <c r="W40" i="6"/>
  <c r="W40" i="2"/>
  <c r="Y40" i="2"/>
  <c r="X40" i="2"/>
  <c r="Y40" i="5"/>
  <c r="W40" i="5"/>
  <c r="X40" i="5"/>
  <c r="D43" i="6"/>
  <c r="E46" i="2"/>
  <c r="U42" i="6" l="1"/>
  <c r="U42" i="2"/>
  <c r="W41" i="6"/>
  <c r="X41" i="6"/>
  <c r="Y41" i="6"/>
  <c r="W41" i="2"/>
  <c r="Y41" i="2"/>
  <c r="X41" i="2"/>
  <c r="Y41" i="5"/>
  <c r="W41" i="5"/>
  <c r="X41" i="5"/>
  <c r="U42" i="5"/>
  <c r="C43" i="5"/>
  <c r="B43" i="6"/>
  <c r="C43" i="2"/>
  <c r="A52" i="1"/>
  <c r="E47" i="2"/>
  <c r="D44" i="6"/>
  <c r="U43" i="2" l="1"/>
  <c r="R56" i="5"/>
  <c r="S56" i="5" s="1"/>
  <c r="T56" i="5" s="1"/>
  <c r="N56" i="5" s="1"/>
  <c r="U43" i="5"/>
  <c r="X42" i="5"/>
  <c r="Y42" i="5"/>
  <c r="W42" i="5"/>
  <c r="B44" i="6"/>
  <c r="C44" i="5"/>
  <c r="C44" i="2"/>
  <c r="A53" i="1"/>
  <c r="U43" i="6"/>
  <c r="W42" i="2"/>
  <c r="Y42" i="2"/>
  <c r="X42" i="2"/>
  <c r="X42" i="6"/>
  <c r="W42" i="6"/>
  <c r="Y42" i="6"/>
  <c r="D45" i="6"/>
  <c r="E48" i="2"/>
  <c r="C45" i="2" l="1"/>
  <c r="A54" i="1"/>
  <c r="B45" i="6"/>
  <c r="C45" i="5"/>
  <c r="U44" i="5"/>
  <c r="W43" i="5"/>
  <c r="Y43" i="5"/>
  <c r="X43" i="5"/>
  <c r="X43" i="6"/>
  <c r="W43" i="6"/>
  <c r="Y43" i="6"/>
  <c r="U44" i="2"/>
  <c r="U44" i="6"/>
  <c r="B56" i="5"/>
  <c r="X43" i="2"/>
  <c r="W43" i="2"/>
  <c r="Y43" i="2"/>
  <c r="E49" i="2"/>
  <c r="D46" i="6"/>
  <c r="U45" i="5" l="1"/>
  <c r="B46" i="6"/>
  <c r="C46" i="2"/>
  <c r="A55" i="1"/>
  <c r="C46" i="5"/>
  <c r="W44" i="6"/>
  <c r="Y44" i="6"/>
  <c r="X44" i="6"/>
  <c r="W44" i="2"/>
  <c r="Y44" i="2"/>
  <c r="X44" i="2"/>
  <c r="Y44" i="5"/>
  <c r="W44" i="5"/>
  <c r="X44" i="5"/>
  <c r="U45" i="6"/>
  <c r="U45" i="2"/>
  <c r="D47" i="6"/>
  <c r="E50" i="2"/>
  <c r="Y45" i="2" l="1"/>
  <c r="W45" i="2"/>
  <c r="X45" i="2"/>
  <c r="Y45" i="6"/>
  <c r="X45" i="6"/>
  <c r="W45" i="6"/>
  <c r="U46" i="5"/>
  <c r="B47" i="6"/>
  <c r="A56" i="1"/>
  <c r="C47" i="5"/>
  <c r="C47" i="2"/>
  <c r="U46" i="6"/>
  <c r="Y45" i="5"/>
  <c r="W45" i="5"/>
  <c r="X45" i="5"/>
  <c r="U46" i="2"/>
  <c r="F50" i="2"/>
  <c r="X55" i="2"/>
  <c r="F55" i="2" s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D48" i="6"/>
  <c r="F49" i="2"/>
  <c r="W46" i="2" l="1"/>
  <c r="Y46" i="2"/>
  <c r="X46" i="2"/>
  <c r="U47" i="2"/>
  <c r="B48" i="6"/>
  <c r="C48" i="5"/>
  <c r="A57" i="1"/>
  <c r="C48" i="2"/>
  <c r="W46" i="6"/>
  <c r="Y46" i="6"/>
  <c r="X46" i="6"/>
  <c r="U47" i="5"/>
  <c r="R57" i="5"/>
  <c r="S57" i="5" s="1"/>
  <c r="T57" i="5" s="1"/>
  <c r="B57" i="5" s="1"/>
  <c r="U47" i="6"/>
  <c r="X46" i="5"/>
  <c r="Y46" i="5"/>
  <c r="W46" i="5"/>
  <c r="D49" i="6"/>
  <c r="R54" i="2"/>
  <c r="R55" i="2"/>
  <c r="R56" i="2"/>
  <c r="S56" i="2" s="1"/>
  <c r="T56" i="2" s="1"/>
  <c r="N56" i="2" s="1"/>
  <c r="R57" i="2"/>
  <c r="S57" i="2" s="1"/>
  <c r="T57" i="2" s="1"/>
  <c r="B57" i="2" s="1"/>
  <c r="S54" i="2" l="1"/>
  <c r="T54" i="2" s="1"/>
  <c r="Q60" i="2" s="1"/>
  <c r="U61" i="2" s="1"/>
  <c r="N57" i="2" s="1"/>
  <c r="S55" i="2"/>
  <c r="T55" i="2" s="1"/>
  <c r="Y47" i="6"/>
  <c r="X47" i="6"/>
  <c r="W47" i="6"/>
  <c r="Y47" i="5"/>
  <c r="W47" i="5"/>
  <c r="X47" i="5"/>
  <c r="U48" i="2"/>
  <c r="U48" i="5"/>
  <c r="C49" i="5"/>
  <c r="B49" i="6"/>
  <c r="A58" i="1"/>
  <c r="C49" i="2"/>
  <c r="U48" i="6"/>
  <c r="W47" i="2"/>
  <c r="Y47" i="2"/>
  <c r="X47" i="2"/>
  <c r="B56" i="2"/>
  <c r="D50" i="6"/>
  <c r="B54" i="2" l="1"/>
  <c r="B55" i="2"/>
  <c r="U49" i="6"/>
  <c r="W48" i="6"/>
  <c r="Y48" i="6"/>
  <c r="X48" i="6"/>
  <c r="B50" i="6"/>
  <c r="R53" i="6" s="1"/>
  <c r="C50" i="5"/>
  <c r="R53" i="5" s="1"/>
  <c r="Q49" i="5" s="1"/>
  <c r="R49" i="5" s="1"/>
  <c r="C50" i="2"/>
  <c r="R53" i="2" s="1"/>
  <c r="U49" i="5"/>
  <c r="Y48" i="5"/>
  <c r="W48" i="5"/>
  <c r="X48" i="5"/>
  <c r="X48" i="2"/>
  <c r="W48" i="2"/>
  <c r="Y48" i="2"/>
  <c r="U49" i="2"/>
  <c r="E50" i="6"/>
  <c r="E10" i="6"/>
  <c r="E11" i="6"/>
  <c r="X55" i="6"/>
  <c r="F55" i="6" s="1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Q12" i="2" l="1"/>
  <c r="R12" i="2" s="1"/>
  <c r="Q18" i="2"/>
  <c r="R18" i="2" s="1"/>
  <c r="Q11" i="2"/>
  <c r="R11" i="2" s="1"/>
  <c r="Q23" i="2"/>
  <c r="R23" i="2" s="1"/>
  <c r="Q27" i="2"/>
  <c r="R27" i="2" s="1"/>
  <c r="Q33" i="2"/>
  <c r="R33" i="2" s="1"/>
  <c r="Q37" i="2"/>
  <c r="R37" i="2" s="1"/>
  <c r="Q13" i="2"/>
  <c r="R13" i="2" s="1"/>
  <c r="Q15" i="2"/>
  <c r="R15" i="2" s="1"/>
  <c r="Q17" i="2"/>
  <c r="R17" i="2" s="1"/>
  <c r="Q19" i="2"/>
  <c r="R19" i="2" s="1"/>
  <c r="Q22" i="2"/>
  <c r="R22" i="2" s="1"/>
  <c r="Q10" i="2"/>
  <c r="R10" i="2" s="1"/>
  <c r="Q21" i="2"/>
  <c r="R21" i="2" s="1"/>
  <c r="Q24" i="2"/>
  <c r="R24" i="2" s="1"/>
  <c r="Q26" i="2"/>
  <c r="R26" i="2" s="1"/>
  <c r="Q28" i="2"/>
  <c r="R28" i="2" s="1"/>
  <c r="Q30" i="2"/>
  <c r="R30" i="2" s="1"/>
  <c r="Q32" i="2"/>
  <c r="R32" i="2" s="1"/>
  <c r="Q34" i="2"/>
  <c r="R34" i="2" s="1"/>
  <c r="Q36" i="2"/>
  <c r="R36" i="2" s="1"/>
  <c r="Q38" i="2"/>
  <c r="R38" i="2" s="1"/>
  <c r="Q14" i="2"/>
  <c r="R14" i="2" s="1"/>
  <c r="Q16" i="2"/>
  <c r="R16" i="2" s="1"/>
  <c r="Q20" i="2"/>
  <c r="R20" i="2" s="1"/>
  <c r="B53" i="2"/>
  <c r="Q25" i="2"/>
  <c r="R25" i="2" s="1"/>
  <c r="Q29" i="2"/>
  <c r="R29" i="2" s="1"/>
  <c r="Q31" i="2"/>
  <c r="R31" i="2" s="1"/>
  <c r="Q35" i="2"/>
  <c r="R35" i="2" s="1"/>
  <c r="Q39" i="2"/>
  <c r="R39" i="2" s="1"/>
  <c r="Q40" i="2"/>
  <c r="R40" i="2" s="1"/>
  <c r="Q41" i="2"/>
  <c r="R41" i="2" s="1"/>
  <c r="Q42" i="2"/>
  <c r="R42" i="2" s="1"/>
  <c r="Q43" i="2"/>
  <c r="R43" i="2" s="1"/>
  <c r="Q44" i="2"/>
  <c r="R44" i="2" s="1"/>
  <c r="Q45" i="2"/>
  <c r="R45" i="2" s="1"/>
  <c r="Q46" i="2"/>
  <c r="R46" i="2" s="1"/>
  <c r="Q47" i="2"/>
  <c r="R47" i="2" s="1"/>
  <c r="Q48" i="2"/>
  <c r="R48" i="2" s="1"/>
  <c r="Q11" i="5"/>
  <c r="R11" i="5" s="1"/>
  <c r="Q13" i="5"/>
  <c r="R13" i="5" s="1"/>
  <c r="Q15" i="5"/>
  <c r="R15" i="5" s="1"/>
  <c r="Q17" i="5"/>
  <c r="R17" i="5" s="1"/>
  <c r="Q19" i="5"/>
  <c r="R19" i="5" s="1"/>
  <c r="Q21" i="5"/>
  <c r="R21" i="5" s="1"/>
  <c r="B53" i="5"/>
  <c r="Q24" i="5"/>
  <c r="R24" i="5" s="1"/>
  <c r="Q26" i="5"/>
  <c r="R26" i="5" s="1"/>
  <c r="Q28" i="5"/>
  <c r="R28" i="5" s="1"/>
  <c r="Q32" i="5"/>
  <c r="R32" i="5" s="1"/>
  <c r="Q36" i="5"/>
  <c r="R36" i="5" s="1"/>
  <c r="Q10" i="5"/>
  <c r="R10" i="5" s="1"/>
  <c r="Q12" i="5"/>
  <c r="R12" i="5" s="1"/>
  <c r="Q14" i="5"/>
  <c r="R14" i="5" s="1"/>
  <c r="Q16" i="5"/>
  <c r="R16" i="5" s="1"/>
  <c r="Q18" i="5"/>
  <c r="R18" i="5" s="1"/>
  <c r="Q20" i="5"/>
  <c r="R20" i="5" s="1"/>
  <c r="Q22" i="5"/>
  <c r="R22" i="5" s="1"/>
  <c r="Q23" i="5"/>
  <c r="R23" i="5" s="1"/>
  <c r="Q25" i="5"/>
  <c r="R25" i="5" s="1"/>
  <c r="Q27" i="5"/>
  <c r="R27" i="5" s="1"/>
  <c r="Q29" i="5"/>
  <c r="R29" i="5" s="1"/>
  <c r="Q31" i="5"/>
  <c r="R31" i="5" s="1"/>
  <c r="Q33" i="5"/>
  <c r="R33" i="5" s="1"/>
  <c r="Q35" i="5"/>
  <c r="R35" i="5" s="1"/>
  <c r="Q37" i="5"/>
  <c r="R37" i="5" s="1"/>
  <c r="Q39" i="5"/>
  <c r="R39" i="5" s="1"/>
  <c r="Q30" i="5"/>
  <c r="R30" i="5" s="1"/>
  <c r="Q34" i="5"/>
  <c r="R34" i="5" s="1"/>
  <c r="Q38" i="5"/>
  <c r="R38" i="5" s="1"/>
  <c r="Q40" i="5"/>
  <c r="R40" i="5" s="1"/>
  <c r="Q41" i="5"/>
  <c r="R41" i="5" s="1"/>
  <c r="Q42" i="5"/>
  <c r="R42" i="5" s="1"/>
  <c r="Q43" i="5"/>
  <c r="R43" i="5" s="1"/>
  <c r="Q44" i="5"/>
  <c r="R44" i="5" s="1"/>
  <c r="Q45" i="5"/>
  <c r="R45" i="5" s="1"/>
  <c r="Q46" i="5"/>
  <c r="R46" i="5" s="1"/>
  <c r="Q47" i="5"/>
  <c r="R47" i="5" s="1"/>
  <c r="Q48" i="5"/>
  <c r="R48" i="5" s="1"/>
  <c r="Q11" i="6"/>
  <c r="R11" i="6" s="1"/>
  <c r="Q12" i="6"/>
  <c r="R12" i="6" s="1"/>
  <c r="Q14" i="6"/>
  <c r="R14" i="6" s="1"/>
  <c r="Q16" i="6"/>
  <c r="R16" i="6" s="1"/>
  <c r="Q18" i="6"/>
  <c r="R18" i="6" s="1"/>
  <c r="Q20" i="6"/>
  <c r="R20" i="6" s="1"/>
  <c r="Q22" i="6"/>
  <c r="R22" i="6" s="1"/>
  <c r="Q23" i="6"/>
  <c r="R23" i="6" s="1"/>
  <c r="Q25" i="6"/>
  <c r="R25" i="6" s="1"/>
  <c r="Q27" i="6"/>
  <c r="R27" i="6" s="1"/>
  <c r="Q29" i="6"/>
  <c r="R29" i="6" s="1"/>
  <c r="Q31" i="6"/>
  <c r="R31" i="6" s="1"/>
  <c r="Q33" i="6"/>
  <c r="R33" i="6" s="1"/>
  <c r="Q35" i="6"/>
  <c r="R35" i="6" s="1"/>
  <c r="Q37" i="6"/>
  <c r="R37" i="6" s="1"/>
  <c r="Q39" i="6"/>
  <c r="R39" i="6" s="1"/>
  <c r="Q10" i="6"/>
  <c r="R10" i="6" s="1"/>
  <c r="Q13" i="6"/>
  <c r="R13" i="6" s="1"/>
  <c r="Q15" i="6"/>
  <c r="R15" i="6" s="1"/>
  <c r="Q17" i="6"/>
  <c r="R17" i="6" s="1"/>
  <c r="Q19" i="6"/>
  <c r="R19" i="6" s="1"/>
  <c r="Q21" i="6"/>
  <c r="R21" i="6" s="1"/>
  <c r="B53" i="6"/>
  <c r="Q24" i="6"/>
  <c r="R24" i="6" s="1"/>
  <c r="Q26" i="6"/>
  <c r="R26" i="6" s="1"/>
  <c r="Q28" i="6"/>
  <c r="R28" i="6" s="1"/>
  <c r="Q30" i="6"/>
  <c r="R30" i="6" s="1"/>
  <c r="Q32" i="6"/>
  <c r="R32" i="6" s="1"/>
  <c r="Q34" i="6"/>
  <c r="R34" i="6" s="1"/>
  <c r="Q36" i="6"/>
  <c r="R36" i="6" s="1"/>
  <c r="Q38" i="6"/>
  <c r="R38" i="6" s="1"/>
  <c r="Q40" i="6"/>
  <c r="R40" i="6" s="1"/>
  <c r="Q41" i="6"/>
  <c r="R41" i="6" s="1"/>
  <c r="Q42" i="6"/>
  <c r="R42" i="6" s="1"/>
  <c r="Q43" i="6"/>
  <c r="R43" i="6" s="1"/>
  <c r="Q44" i="6"/>
  <c r="R44" i="6" s="1"/>
  <c r="Q45" i="6"/>
  <c r="R45" i="6" s="1"/>
  <c r="Q46" i="6"/>
  <c r="R46" i="6" s="1"/>
  <c r="Q47" i="6"/>
  <c r="R47" i="6" s="1"/>
  <c r="Q48" i="6"/>
  <c r="R48" i="6" s="1"/>
  <c r="Q49" i="2"/>
  <c r="R49" i="2" s="1"/>
  <c r="Q49" i="6"/>
  <c r="R49" i="6" s="1"/>
  <c r="U50" i="6"/>
  <c r="Q50" i="6"/>
  <c r="R50" i="6" s="1"/>
  <c r="X49" i="2"/>
  <c r="W49" i="2"/>
  <c r="Y49" i="2"/>
  <c r="X49" i="5"/>
  <c r="Y49" i="5"/>
  <c r="W49" i="5"/>
  <c r="U50" i="5"/>
  <c r="Q50" i="5"/>
  <c r="R50" i="5" s="1"/>
  <c r="X49" i="6"/>
  <c r="Y49" i="6"/>
  <c r="W49" i="6"/>
  <c r="U50" i="2"/>
  <c r="Q50" i="2"/>
  <c r="R50" i="2" s="1"/>
  <c r="R54" i="6"/>
  <c r="S54" i="6" s="1"/>
  <c r="T54" i="6" s="1"/>
  <c r="R57" i="6"/>
  <c r="S57" i="6" s="1"/>
  <c r="T57" i="6" s="1"/>
  <c r="B57" i="6" s="1"/>
  <c r="R55" i="6"/>
  <c r="S55" i="6" s="1"/>
  <c r="T55" i="6" s="1"/>
  <c r="R56" i="6"/>
  <c r="S56" i="6" s="1"/>
  <c r="T56" i="6" s="1"/>
  <c r="N56" i="6" s="1"/>
  <c r="B55" i="6" l="1"/>
  <c r="B54" i="6"/>
  <c r="Q60" i="6"/>
  <c r="U61" i="6" s="1"/>
  <c r="N57" i="6" s="1"/>
  <c r="U52" i="5"/>
  <c r="N53" i="5" s="1"/>
  <c r="U52" i="6"/>
  <c r="N53" i="6" s="1"/>
  <c r="U52" i="2"/>
  <c r="N53" i="2" s="1"/>
  <c r="X50" i="5"/>
  <c r="X57" i="5" s="1"/>
  <c r="F57" i="5" s="1"/>
  <c r="Y50" i="5"/>
  <c r="AB54" i="5" s="1"/>
  <c r="N54" i="5" s="1"/>
  <c r="W50" i="5"/>
  <c r="X56" i="5" s="1"/>
  <c r="F56" i="5" s="1"/>
  <c r="X50" i="6"/>
  <c r="X57" i="6" s="1"/>
  <c r="F57" i="6" s="1"/>
  <c r="W50" i="6"/>
  <c r="X56" i="6" s="1"/>
  <c r="F56" i="6" s="1"/>
  <c r="Y50" i="6"/>
  <c r="AB54" i="6" s="1"/>
  <c r="N54" i="6" s="1"/>
  <c r="W50" i="2"/>
  <c r="X56" i="2" s="1"/>
  <c r="F56" i="2" s="1"/>
  <c r="Y50" i="2"/>
  <c r="AB54" i="2" s="1"/>
  <c r="N54" i="2" s="1"/>
  <c r="X50" i="2"/>
  <c r="X57" i="2" s="1"/>
  <c r="F57" i="2" s="1"/>
  <c r="B56" i="6"/>
</calcChain>
</file>

<file path=xl/sharedStrings.xml><?xml version="1.0" encoding="utf-8"?>
<sst xmlns="http://schemas.openxmlformats.org/spreadsheetml/2006/main" count="212" uniqueCount="75">
  <si>
    <t xml:space="preserve"># ABOVE PACE = </t>
  </si>
  <si>
    <t xml:space="preserve"># BELOW PACE = </t>
  </si>
  <si>
    <t># EXCEEDING POSTED</t>
  </si>
  <si>
    <t xml:space="preserve">% IN PACE = </t>
  </si>
  <si>
    <t>(Xi-Ave)^2</t>
  </si>
  <si>
    <t>&lt; Pace</t>
  </si>
  <si>
    <t>&gt; Pace</t>
  </si>
  <si>
    <t>&gt; Spd Limit</t>
  </si>
  <si>
    <t xml:space="preserve">50th PERCENTILE = </t>
  </si>
  <si>
    <t xml:space="preserve">67th PERCENTILE = </t>
  </si>
  <si>
    <t xml:space="preserve">85th PERCENTILE = </t>
  </si>
  <si>
    <t xml:space="preserve">95th PERCENTILE = </t>
  </si>
  <si>
    <t>ACUM</t>
  </si>
  <si>
    <t>ACUM %</t>
  </si>
  <si>
    <t xml:space="preserve">AVERAGE SPEED = </t>
  </si>
  <si>
    <t>CITY</t>
  </si>
  <si>
    <t>COMMENTS</t>
  </si>
  <si>
    <t>COUNTY</t>
  </si>
  <si>
    <t>DATE</t>
  </si>
  <si>
    <t>END TIME</t>
  </si>
  <si>
    <t>FREQUENCY</t>
  </si>
  <si>
    <t>FREQUENCY DISTRIBUTION</t>
  </si>
  <si>
    <t>HIGHEST SPEED RECORDED</t>
  </si>
  <si>
    <t>LOCATION</t>
  </si>
  <si>
    <t>LOWEST SPEED RECORDED</t>
  </si>
  <si>
    <t>OBSERVER</t>
  </si>
  <si>
    <t>Pace</t>
  </si>
  <si>
    <t xml:space="preserve">PACE = </t>
  </si>
  <si>
    <t>POSTED SPEED LIMIT</t>
  </si>
  <si>
    <t>ROUTE</t>
  </si>
  <si>
    <t>SPEED</t>
  </si>
  <si>
    <t>SPEED STUDY</t>
  </si>
  <si>
    <t>START TIME</t>
  </si>
  <si>
    <t>Std.Dev.</t>
  </si>
  <si>
    <t>Test For</t>
  </si>
  <si>
    <t>TOTAL</t>
  </si>
  <si>
    <t xml:space="preserve">VEHICLES IN PACE = </t>
  </si>
  <si>
    <t>WEATHER</t>
  </si>
  <si>
    <t>Xi-Ave</t>
  </si>
  <si>
    <t>Lower End</t>
  </si>
  <si>
    <t>Upper End</t>
  </si>
  <si>
    <t>0              5             10           15            20            25</t>
  </si>
  <si>
    <t>FREQ.</t>
  </si>
  <si>
    <t>MILES PER HOUR</t>
  </si>
  <si>
    <t>TIME</t>
  </si>
  <si>
    <t>DIRECTION OF TRAVEL</t>
  </si>
  <si>
    <t>POSTED SPEED</t>
  </si>
  <si>
    <t>Wyoming Department of Transportation</t>
  </si>
  <si>
    <t>SPEED STUDY DATA COLLECTION SHEET</t>
  </si>
  <si>
    <t>Form TR-10</t>
  </si>
  <si>
    <t>TO</t>
  </si>
  <si>
    <t>Combined</t>
  </si>
  <si>
    <t>NUMBER OF OBSERVATIONS AT SPEED PER DIRECTION</t>
  </si>
  <si>
    <t>DIRECTION 1</t>
  </si>
  <si>
    <t>DIRECTION 2</t>
  </si>
  <si>
    <t>0           5          10         15          20         25          30         35         40</t>
  </si>
  <si>
    <t>Form TR-11</t>
  </si>
  <si>
    <t>Revised 3/4/11</t>
  </si>
  <si>
    <t>AVG OF LOW PACE &amp; 50th</t>
  </si>
  <si>
    <t>SPEED LIMIT MUST BE AT OR ABOVE</t>
  </si>
  <si>
    <t>MPH</t>
  </si>
  <si>
    <t>Ranchester</t>
  </si>
  <si>
    <t>Sheridan</t>
  </si>
  <si>
    <t>US 14 (Dayton St.)</t>
  </si>
  <si>
    <t>At 4th Ave. W.</t>
  </si>
  <si>
    <t>Example Only</t>
  </si>
  <si>
    <t xml:space="preserve">Eastbound </t>
  </si>
  <si>
    <t>J.J.</t>
  </si>
  <si>
    <t>5/19/10</t>
  </si>
  <si>
    <t>8:40 AM</t>
  </si>
  <si>
    <t>9:50 AM</t>
  </si>
  <si>
    <t>Clear and Warm</t>
  </si>
  <si>
    <t>Westbound</t>
  </si>
  <si>
    <t>9:55 AM</t>
  </si>
  <si>
    <t>10:45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</si>
</sst>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3" fontId="3" fillId="0" borderId="0"/>
    <xf numFmtId="5" fontId="3" fillId="0" borderId="0"/>
    <xf numFmtId="14" fontId="3" fillId="0" borderId="0"/>
    <xf numFmtId="2" fontId="3" fillId="0" borderId="0"/>
    <xf numFmtId="0" fontId="1" fillId="0" borderId="0"/>
    <xf numFmtId="0" fontId="2" fillId="0" borderId="0"/>
    <xf numFmtId="0" fontId="3" fillId="0" borderId="0"/>
    <xf numFmtId="0" fontId="3" fillId="0" borderId="1"/>
  </cellStyleXfs>
  <cellXfs count="1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0" fillId="0" borderId="0" xfId="0" applyBorder="1" applyAlignment="1" applyProtection="1">
      <alignment horizontal="right"/>
    </xf>
    <xf numFmtId="18" fontId="0" fillId="0" borderId="0" xfId="0" applyNumberForma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0" fontId="8" fillId="2" borderId="0" xfId="7" applyFont="1" applyFill="1" applyAlignment="1" applyProtection="1">
      <alignment vertical="center"/>
      <protection locked="0"/>
    </xf>
    <xf numFmtId="0" fontId="12" fillId="2" borderId="0" xfId="7" applyFont="1" applyFill="1" applyAlignment="1" applyProtection="1">
      <alignment vertical="top"/>
    </xf>
    <xf numFmtId="0" fontId="3" fillId="2" borderId="0" xfId="7" applyFill="1" applyAlignment="1" applyProtection="1">
      <alignment vertical="center"/>
    </xf>
    <xf numFmtId="0" fontId="13" fillId="2" borderId="0" xfId="7" applyFont="1" applyFill="1" applyAlignment="1" applyProtection="1">
      <alignment vertical="center"/>
    </xf>
    <xf numFmtId="0" fontId="13" fillId="2" borderId="0" xfId="7" applyFont="1" applyFill="1" applyAlignment="1" applyProtection="1">
      <alignment vertical="center" wrapText="1"/>
    </xf>
    <xf numFmtId="0" fontId="12" fillId="2" borderId="0" xfId="7" applyFont="1" applyFill="1" applyAlignment="1" applyProtection="1">
      <alignment horizontal="right" vertical="top"/>
    </xf>
    <xf numFmtId="0" fontId="10" fillId="2" borderId="0" xfId="7" applyFont="1" applyFill="1" applyAlignment="1" applyProtection="1">
      <alignment horizontal="center" vertical="center"/>
    </xf>
    <xf numFmtId="0" fontId="11" fillId="2" borderId="0" xfId="7" applyFont="1" applyFill="1" applyAlignment="1" applyProtection="1"/>
    <xf numFmtId="0" fontId="3" fillId="2" borderId="0" xfId="7" applyFill="1" applyProtection="1"/>
    <xf numFmtId="0" fontId="3" fillId="2" borderId="0" xfId="7" applyFill="1" applyBorder="1" applyAlignment="1" applyProtection="1">
      <alignment horizontal="center" vertical="center"/>
    </xf>
    <xf numFmtId="0" fontId="12" fillId="2" borderId="0" xfId="7" applyFont="1" applyFill="1" applyBorder="1" applyProtection="1"/>
    <xf numFmtId="0" fontId="3" fillId="2" borderId="0" xfId="7" applyFill="1" applyBorder="1" applyProtection="1"/>
    <xf numFmtId="0" fontId="12" fillId="2" borderId="0" xfId="7" applyFont="1" applyFill="1" applyProtection="1"/>
    <xf numFmtId="0" fontId="6" fillId="2" borderId="0" xfId="7" applyFont="1" applyFill="1" applyBorder="1" applyProtection="1"/>
    <xf numFmtId="0" fontId="9" fillId="2" borderId="0" xfId="7" applyFont="1" applyFill="1" applyBorder="1" applyAlignment="1" applyProtection="1">
      <alignment horizontal="centerContinuous"/>
    </xf>
    <xf numFmtId="0" fontId="3" fillId="2" borderId="0" xfId="7" applyFill="1" applyBorder="1" applyAlignment="1" applyProtection="1"/>
    <xf numFmtId="0" fontId="3" fillId="2" borderId="0" xfId="7" applyFill="1" applyAlignment="1" applyProtection="1">
      <alignment horizontal="center" vertical="center"/>
    </xf>
    <xf numFmtId="0" fontId="15" fillId="2" borderId="0" xfId="7" applyFont="1" applyFill="1" applyProtection="1"/>
    <xf numFmtId="0" fontId="8" fillId="2" borderId="0" xfId="7" applyFont="1" applyFill="1" applyAlignment="1" applyProtection="1">
      <alignment vertical="center"/>
    </xf>
    <xf numFmtId="0" fontId="6" fillId="2" borderId="3" xfId="7" applyFont="1" applyFill="1" applyBorder="1" applyAlignment="1" applyProtection="1">
      <alignment horizontal="center" vertical="center"/>
    </xf>
    <xf numFmtId="0" fontId="6" fillId="2" borderId="4" xfId="7" quotePrefix="1" applyFont="1" applyFill="1" applyBorder="1" applyAlignment="1" applyProtection="1">
      <alignment horizontal="center" vertical="center"/>
    </xf>
    <xf numFmtId="0" fontId="6" fillId="2" borderId="4" xfId="7" applyFont="1" applyFill="1" applyBorder="1" applyAlignment="1" applyProtection="1">
      <alignment horizontal="center" vertical="center"/>
    </xf>
    <xf numFmtId="0" fontId="6" fillId="2" borderId="5" xfId="7" applyFont="1" applyFill="1" applyBorder="1" applyAlignment="1" applyProtection="1">
      <alignment horizontal="center" vertical="center"/>
    </xf>
    <xf numFmtId="0" fontId="8" fillId="2" borderId="0" xfId="7" applyFont="1" applyFill="1" applyProtection="1"/>
    <xf numFmtId="0" fontId="6" fillId="2" borderId="0" xfId="7" applyFont="1" applyFill="1" applyProtection="1"/>
    <xf numFmtId="0" fontId="6" fillId="2" borderId="6" xfId="7" applyFont="1" applyFill="1" applyBorder="1" applyAlignment="1" applyProtection="1">
      <alignment horizontal="center" vertical="center"/>
    </xf>
    <xf numFmtId="0" fontId="6" fillId="2" borderId="7" xfId="7" applyFont="1" applyFill="1" applyBorder="1" applyAlignment="1" applyProtection="1">
      <alignment horizontal="center" vertical="center"/>
    </xf>
    <xf numFmtId="0" fontId="6" fillId="2" borderId="8" xfId="7" applyFont="1" applyFill="1" applyBorder="1" applyAlignment="1" applyProtection="1">
      <alignment horizontal="center" vertical="center"/>
    </xf>
    <xf numFmtId="0" fontId="8" fillId="2" borderId="9" xfId="7" applyFont="1" applyFill="1" applyBorder="1" applyAlignment="1" applyProtection="1">
      <alignment vertical="center"/>
    </xf>
    <xf numFmtId="49" fontId="3" fillId="2" borderId="0" xfId="7" applyNumberFormat="1" applyFill="1" applyProtection="1"/>
    <xf numFmtId="49" fontId="7" fillId="2" borderId="0" xfId="7" applyNumberFormat="1" applyFont="1" applyFill="1" applyProtection="1"/>
    <xf numFmtId="0" fontId="6" fillId="2" borderId="0" xfId="7" applyNumberFormat="1" applyFont="1" applyFill="1" applyAlignment="1" applyProtection="1">
      <alignment horizontal="center"/>
    </xf>
    <xf numFmtId="0" fontId="6" fillId="2" borderId="0" xfId="7" applyNumberFormat="1" applyFont="1" applyFill="1" applyProtection="1"/>
    <xf numFmtId="49" fontId="6" fillId="2" borderId="0" xfId="7" applyNumberFormat="1" applyFont="1" applyFill="1" applyProtection="1"/>
    <xf numFmtId="0" fontId="7" fillId="2" borderId="0" xfId="7" applyNumberFormat="1" applyFont="1" applyFill="1" applyProtection="1"/>
    <xf numFmtId="0" fontId="14" fillId="2" borderId="0" xfId="7" applyFont="1" applyFill="1" applyBorder="1" applyProtection="1"/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 applyProtection="1">
      <alignment horizontal="center"/>
      <protection locked="0"/>
    </xf>
    <xf numFmtId="49" fontId="3" fillId="0" borderId="0" xfId="0" applyNumberFormat="1" applyFont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vertical="center"/>
    </xf>
    <xf numFmtId="0" fontId="3" fillId="0" borderId="10" xfId="0" applyFont="1" applyBorder="1" applyAlignment="1" applyProtection="1">
      <alignment horizontal="center"/>
      <protection locked="0"/>
    </xf>
    <xf numFmtId="0" fontId="8" fillId="0" borderId="0" xfId="0" applyFont="1"/>
    <xf numFmtId="49" fontId="3" fillId="0" borderId="10" xfId="0" applyNumberFormat="1" applyFont="1" applyBorder="1" applyAlignment="1" applyProtection="1">
      <alignment horizontal="center"/>
      <protection locked="0"/>
    </xf>
    <xf numFmtId="0" fontId="11" fillId="2" borderId="3" xfId="7" applyFont="1" applyFill="1" applyBorder="1" applyAlignment="1" applyProtection="1">
      <alignment horizontal="center" vertical="center"/>
    </xf>
    <xf numFmtId="0" fontId="11" fillId="2" borderId="4" xfId="7" applyFont="1" applyFill="1" applyBorder="1" applyAlignment="1" applyProtection="1">
      <alignment horizontal="center" vertical="center"/>
    </xf>
    <xf numFmtId="0" fontId="11" fillId="2" borderId="5" xfId="7" applyFont="1" applyFill="1" applyBorder="1" applyAlignment="1" applyProtection="1">
      <alignment horizontal="center" vertical="center"/>
    </xf>
    <xf numFmtId="0" fontId="11" fillId="2" borderId="6" xfId="7" applyFont="1" applyFill="1" applyBorder="1" applyAlignment="1" applyProtection="1">
      <alignment horizontal="center" vertical="center"/>
    </xf>
    <xf numFmtId="0" fontId="11" fillId="2" borderId="7" xfId="7" applyFont="1" applyFill="1" applyBorder="1" applyAlignment="1" applyProtection="1">
      <alignment horizontal="center" vertical="center"/>
    </xf>
    <xf numFmtId="0" fontId="11" fillId="2" borderId="8" xfId="7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left"/>
      <protection locked="0"/>
    </xf>
    <xf numFmtId="49" fontId="3" fillId="0" borderId="10" xfId="0" applyNumberFormat="1" applyFont="1" applyBorder="1" applyAlignment="1" applyProtection="1">
      <alignment horizontal="left"/>
      <protection locked="0"/>
    </xf>
    <xf numFmtId="0" fontId="12" fillId="2" borderId="12" xfId="7" applyFont="1" applyFill="1" applyBorder="1" applyProtection="1"/>
    <xf numFmtId="0" fontId="3" fillId="2" borderId="12" xfId="7" applyFill="1" applyBorder="1" applyAlignment="1" applyProtection="1"/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right" vertical="top"/>
    </xf>
    <xf numFmtId="0" fontId="0" fillId="0" borderId="0" xfId="0"/>
    <xf numFmtId="0" fontId="0" fillId="0" borderId="0" xfId="0" applyAlignment="1">
      <alignment horizontal="left"/>
    </xf>
    <xf numFmtId="0" fontId="15" fillId="0" borderId="0" xfId="0" applyFont="1" applyAlignment="1">
      <alignment horizontal="right"/>
    </xf>
    <xf numFmtId="0" fontId="13" fillId="2" borderId="0" xfId="7" applyFont="1" applyFill="1" applyAlignment="1" applyProtection="1">
      <alignment horizontal="center" vertical="center" wrapText="1"/>
    </xf>
    <xf numFmtId="49" fontId="6" fillId="2" borderId="10" xfId="7" applyNumberFormat="1" applyFont="1" applyFill="1" applyBorder="1" applyAlignment="1" applyProtection="1">
      <alignment horizontal="center"/>
    </xf>
    <xf numFmtId="0" fontId="6" fillId="2" borderId="11" xfId="7" applyFont="1" applyFill="1" applyBorder="1" applyAlignment="1" applyProtection="1">
      <alignment horizontal="center"/>
    </xf>
    <xf numFmtId="0" fontId="6" fillId="2" borderId="10" xfId="7" applyFont="1" applyFill="1" applyBorder="1" applyAlignment="1" applyProtection="1">
      <alignment horizontal="center"/>
    </xf>
    <xf numFmtId="14" fontId="6" fillId="2" borderId="11" xfId="7" applyNumberFormat="1" applyFont="1" applyFill="1" applyBorder="1" applyAlignment="1" applyProtection="1">
      <alignment horizontal="center"/>
    </xf>
    <xf numFmtId="18" fontId="6" fillId="2" borderId="10" xfId="7" applyNumberFormat="1" applyFont="1" applyFill="1" applyBorder="1" applyAlignment="1" applyProtection="1">
      <alignment horizontal="center"/>
    </xf>
    <xf numFmtId="49" fontId="6" fillId="2" borderId="10" xfId="7" quotePrefix="1" applyNumberFormat="1" applyFont="1" applyFill="1" applyBorder="1" applyAlignment="1" applyProtection="1">
      <alignment horizontal="center"/>
    </xf>
    <xf numFmtId="0" fontId="11" fillId="2" borderId="0" xfId="7" applyFont="1" applyFill="1" applyAlignment="1" applyProtection="1">
      <alignment horizontal="center" vertical="center" wrapText="1"/>
    </xf>
    <xf numFmtId="0" fontId="6" fillId="2" borderId="0" xfId="7" applyFont="1" applyFill="1" applyBorder="1" applyAlignment="1" applyProtection="1">
      <alignment horizontal="left"/>
    </xf>
    <xf numFmtId="0" fontId="6" fillId="2" borderId="0" xfId="7" applyFont="1" applyFill="1" applyBorder="1" applyAlignment="1" applyProtection="1"/>
    <xf numFmtId="0" fontId="6" fillId="2" borderId="0" xfId="7" applyFont="1" applyFill="1" applyAlignment="1" applyProtection="1">
      <alignment horizontal="center" vertical="top" textRotation="90"/>
    </xf>
    <xf numFmtId="0" fontId="6" fillId="2" borderId="0" xfId="7" applyFont="1" applyFill="1" applyBorder="1" applyAlignment="1" applyProtection="1">
      <alignment horizontal="center"/>
    </xf>
    <xf numFmtId="0" fontId="6" fillId="2" borderId="0" xfId="7" quotePrefix="1" applyFont="1" applyFill="1" applyBorder="1" applyAlignment="1" applyProtection="1">
      <alignment horizontal="center"/>
    </xf>
    <xf numFmtId="0" fontId="3" fillId="0" borderId="0" xfId="0" applyFont="1" applyAlignment="1">
      <alignment horizontal="center" wrapText="1"/>
    </xf>
    <xf numFmtId="49" fontId="0" fillId="0" borderId="0" xfId="0" applyNumberFormat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/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9" fontId="6" fillId="2" borderId="11" xfId="7" applyNumberFormat="1" applyFont="1" applyFill="1" applyBorder="1" applyAlignment="1" applyProtection="1">
      <alignment horizontal="center"/>
    </xf>
    <xf numFmtId="49" fontId="6" fillId="0" borderId="10" xfId="0" applyNumberFormat="1" applyFont="1" applyBorder="1" applyAlignment="1">
      <alignment horizontal="center"/>
    </xf>
    <xf numFmtId="0" fontId="6" fillId="2" borderId="10" xfId="7" applyNumberFormat="1" applyFont="1" applyFill="1" applyBorder="1" applyAlignment="1" applyProtection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 2" xfId="7"/>
    <cellStyle name="Total" xfId="8" builtinId="25" customBuiltin="1"/>
  </cellStyles>
  <dxfs count="1"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371085789502962E-2"/>
          <c:y val="1.8129331551102511E-3"/>
          <c:w val="0.93511684151263452"/>
          <c:h val="0.981213263834977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</c:spPr>
          <c:invertIfNegative val="0"/>
          <c:val>
            <c:numRef>
              <c:f>'Dir 1 Display'!$D$10:$D$50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5</c:v>
                </c:pt>
                <c:pt idx="19">
                  <c:v>7</c:v>
                </c:pt>
                <c:pt idx="20">
                  <c:v>9</c:v>
                </c:pt>
                <c:pt idx="21">
                  <c:v>17</c:v>
                </c:pt>
                <c:pt idx="22">
                  <c:v>16</c:v>
                </c:pt>
                <c:pt idx="23">
                  <c:v>13</c:v>
                </c:pt>
                <c:pt idx="24">
                  <c:v>6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0</c:v>
                </c:pt>
                <c:pt idx="29">
                  <c:v>2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49472"/>
        <c:axId val="86651264"/>
      </c:barChart>
      <c:catAx>
        <c:axId val="86649472"/>
        <c:scaling>
          <c:orientation val="maxMin"/>
        </c:scaling>
        <c:delete val="0"/>
        <c:axPos val="l"/>
        <c:majorTickMark val="out"/>
        <c:minorTickMark val="none"/>
        <c:tickLblPos val="none"/>
        <c:crossAx val="86651264"/>
        <c:crosses val="autoZero"/>
        <c:auto val="1"/>
        <c:lblAlgn val="ctr"/>
        <c:lblOffset val="100"/>
        <c:tickLblSkip val="1"/>
        <c:noMultiLvlLbl val="0"/>
      </c:catAx>
      <c:valAx>
        <c:axId val="86651264"/>
        <c:scaling>
          <c:orientation val="minMax"/>
          <c:max val="25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86649472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2.2371085789502979E-2"/>
          <c:y val="1.8129331551102515E-3"/>
          <c:w val="0.9351168415126343"/>
          <c:h val="0.981213263834977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</c:spPr>
          <c:invertIfNegative val="0"/>
          <c:val>
            <c:numRef>
              <c:f>'Dir 2 Display'!$D$10:$D$50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7</c:v>
                </c:pt>
                <c:pt idx="19">
                  <c:v>13</c:v>
                </c:pt>
                <c:pt idx="20">
                  <c:v>18</c:v>
                </c:pt>
                <c:pt idx="21">
                  <c:v>16</c:v>
                </c:pt>
                <c:pt idx="22">
                  <c:v>13</c:v>
                </c:pt>
                <c:pt idx="23">
                  <c:v>6</c:v>
                </c:pt>
                <c:pt idx="24">
                  <c:v>5</c:v>
                </c:pt>
                <c:pt idx="25">
                  <c:v>6</c:v>
                </c:pt>
                <c:pt idx="26">
                  <c:v>3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05920"/>
        <c:axId val="87107456"/>
      </c:barChart>
      <c:catAx>
        <c:axId val="87105920"/>
        <c:scaling>
          <c:orientation val="maxMin"/>
        </c:scaling>
        <c:delete val="0"/>
        <c:axPos val="l"/>
        <c:majorTickMark val="out"/>
        <c:minorTickMark val="none"/>
        <c:tickLblPos val="none"/>
        <c:crossAx val="87107456"/>
        <c:crosses val="autoZero"/>
        <c:auto val="1"/>
        <c:lblAlgn val="ctr"/>
        <c:lblOffset val="100"/>
        <c:tickLblSkip val="1"/>
        <c:noMultiLvlLbl val="0"/>
      </c:catAx>
      <c:valAx>
        <c:axId val="87107456"/>
        <c:scaling>
          <c:orientation val="minMax"/>
          <c:max val="25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87105920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098033688509698E-2"/>
          <c:y val="1.8129331551102522E-3"/>
          <c:w val="0.98603173410006328"/>
          <c:h val="0.9947202692282858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</c:spPr>
          <c:invertIfNegative val="0"/>
          <c:val>
            <c:numRef>
              <c:f>'Comb Dir Display'!$C$10:$C$50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6</c:v>
                </c:pt>
                <c:pt idx="17">
                  <c:v>9</c:v>
                </c:pt>
                <c:pt idx="18">
                  <c:v>12</c:v>
                </c:pt>
                <c:pt idx="19">
                  <c:v>20</c:v>
                </c:pt>
                <c:pt idx="20">
                  <c:v>27</c:v>
                </c:pt>
                <c:pt idx="21">
                  <c:v>33</c:v>
                </c:pt>
                <c:pt idx="22">
                  <c:v>29</c:v>
                </c:pt>
                <c:pt idx="23">
                  <c:v>19</c:v>
                </c:pt>
                <c:pt idx="24">
                  <c:v>11</c:v>
                </c:pt>
                <c:pt idx="25">
                  <c:v>9</c:v>
                </c:pt>
                <c:pt idx="26">
                  <c:v>7</c:v>
                </c:pt>
                <c:pt idx="27">
                  <c:v>2</c:v>
                </c:pt>
                <c:pt idx="28">
                  <c:v>1</c:v>
                </c:pt>
                <c:pt idx="29">
                  <c:v>2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44320"/>
        <c:axId val="87145856"/>
      </c:barChart>
      <c:catAx>
        <c:axId val="87144320"/>
        <c:scaling>
          <c:orientation val="maxMin"/>
        </c:scaling>
        <c:delete val="0"/>
        <c:axPos val="l"/>
        <c:majorTickMark val="out"/>
        <c:minorTickMark val="none"/>
        <c:tickLblPos val="none"/>
        <c:crossAx val="87145856"/>
        <c:crosses val="autoZero"/>
        <c:auto val="1"/>
        <c:lblAlgn val="ctr"/>
        <c:lblOffset val="100"/>
        <c:tickLblSkip val="1"/>
        <c:noMultiLvlLbl val="0"/>
      </c:catAx>
      <c:valAx>
        <c:axId val="87145856"/>
        <c:scaling>
          <c:orientation val="minMax"/>
          <c:max val="40"/>
          <c:min val="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87144320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9</xdr:row>
      <xdr:rowOff>0</xdr:rowOff>
    </xdr:from>
    <xdr:to>
      <xdr:col>13</xdr:col>
      <xdr:colOff>257175</xdr:colOff>
      <xdr:row>50</xdr:row>
      <xdr:rowOff>123825</xdr:rowOff>
    </xdr:to>
    <xdr:graphicFrame macro="">
      <xdr:nvGraphicFramePr>
        <xdr:cNvPr id="112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9</xdr:row>
      <xdr:rowOff>0</xdr:rowOff>
    </xdr:from>
    <xdr:to>
      <xdr:col>13</xdr:col>
      <xdr:colOff>257175</xdr:colOff>
      <xdr:row>50</xdr:row>
      <xdr:rowOff>123825</xdr:rowOff>
    </xdr:to>
    <xdr:graphicFrame macro="">
      <xdr:nvGraphicFramePr>
        <xdr:cNvPr id="5228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8</xdr:row>
      <xdr:rowOff>152400</xdr:rowOff>
    </xdr:from>
    <xdr:to>
      <xdr:col>13</xdr:col>
      <xdr:colOff>495300</xdr:colOff>
      <xdr:row>50</xdr:row>
      <xdr:rowOff>38100</xdr:rowOff>
    </xdr:to>
    <xdr:graphicFrame macro="">
      <xdr:nvGraphicFramePr>
        <xdr:cNvPr id="543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workbookViewId="0">
      <selection activeCell="D3" sqref="D3:Q3"/>
    </sheetView>
  </sheetViews>
  <sheetFormatPr defaultRowHeight="12.75" x14ac:dyDescent="0.2"/>
  <cols>
    <col min="1" max="1" width="2.28515625" style="37" customWidth="1"/>
    <col min="2" max="2" width="3" style="45" customWidth="1"/>
    <col min="3" max="17" width="2.7109375" style="29" customWidth="1"/>
    <col min="18" max="18" width="3.7109375" style="33" customWidth="1"/>
    <col min="19" max="19" width="2.7109375" style="29" customWidth="1"/>
    <col min="20" max="20" width="3.140625" style="45" customWidth="1"/>
    <col min="21" max="35" width="2.7109375" style="29" customWidth="1"/>
    <col min="36" max="36" width="1" style="33" customWidth="1"/>
    <col min="37" max="16384" width="9.140625" style="29"/>
  </cols>
  <sheetData>
    <row r="1" spans="1:36" s="23" customFormat="1" ht="18" customHeight="1" x14ac:dyDescent="0.2">
      <c r="A1" s="22" t="s">
        <v>49</v>
      </c>
      <c r="C1" s="24"/>
      <c r="D1" s="86" t="s">
        <v>48</v>
      </c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25"/>
      <c r="AG1" s="25"/>
      <c r="AH1" s="25"/>
      <c r="AI1" s="26" t="s">
        <v>57</v>
      </c>
    </row>
    <row r="2" spans="1:36" ht="18.75" customHeight="1" x14ac:dyDescent="0.25">
      <c r="A2" s="27"/>
      <c r="B2" s="93" t="s">
        <v>47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28"/>
      <c r="AJ2" s="28"/>
    </row>
    <row r="3" spans="1:36" ht="15.95" customHeight="1" x14ac:dyDescent="0.2">
      <c r="A3" s="30"/>
      <c r="B3" s="94" t="s">
        <v>15</v>
      </c>
      <c r="C3" s="94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31"/>
      <c r="S3" s="32"/>
      <c r="T3" s="95" t="s">
        <v>17</v>
      </c>
      <c r="U3" s="95"/>
      <c r="V3" s="95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</row>
    <row r="4" spans="1:36" ht="15.95" customHeight="1" x14ac:dyDescent="0.2">
      <c r="A4" s="30"/>
      <c r="B4" s="94" t="s">
        <v>29</v>
      </c>
      <c r="C4" s="94"/>
      <c r="D4" s="94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31"/>
      <c r="S4" s="32"/>
      <c r="T4" s="95" t="s">
        <v>23</v>
      </c>
      <c r="U4" s="95"/>
      <c r="V4" s="95"/>
      <c r="W4" s="95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</row>
    <row r="5" spans="1:36" ht="15.95" customHeight="1" x14ac:dyDescent="0.2">
      <c r="A5" s="30"/>
      <c r="B5" s="95" t="s">
        <v>46</v>
      </c>
      <c r="C5" s="95"/>
      <c r="D5" s="95"/>
      <c r="E5" s="95"/>
      <c r="F5" s="95"/>
      <c r="G5" s="95"/>
      <c r="H5" s="89"/>
      <c r="I5" s="89"/>
      <c r="J5" s="89"/>
      <c r="K5" s="89"/>
      <c r="L5" s="89"/>
      <c r="M5" s="89"/>
      <c r="N5" s="89"/>
      <c r="O5" s="89"/>
      <c r="P5" s="89"/>
      <c r="Q5" s="89"/>
      <c r="R5" s="31"/>
      <c r="S5" s="32"/>
      <c r="T5" s="95" t="s">
        <v>16</v>
      </c>
      <c r="U5" s="95"/>
      <c r="V5" s="95"/>
      <c r="W5" s="95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</row>
    <row r="6" spans="1:36" ht="14.1" customHeight="1" x14ac:dyDescent="0.2">
      <c r="A6" s="30"/>
      <c r="B6" s="34"/>
      <c r="C6" s="32"/>
      <c r="D6" s="32"/>
      <c r="E6" s="56" t="str">
        <f>IF(ISBLANK(B13),"NOTE: This sheet is not for computer data entry.  Print out and use for field data collection."," ")</f>
        <v xml:space="preserve"> </v>
      </c>
      <c r="F6" s="32"/>
      <c r="G6" s="32"/>
      <c r="H6" s="35"/>
      <c r="I6" s="35"/>
      <c r="J6" s="35"/>
      <c r="K6" s="35"/>
      <c r="L6" s="35"/>
      <c r="M6" s="35"/>
      <c r="N6" s="35"/>
      <c r="O6" s="32"/>
      <c r="P6" s="32"/>
      <c r="Q6" s="32"/>
      <c r="R6" s="31"/>
      <c r="S6" s="32"/>
      <c r="T6" s="34"/>
      <c r="U6" s="32"/>
      <c r="V6" s="32"/>
      <c r="W6" s="32"/>
      <c r="X6" s="32"/>
      <c r="Y6" s="32"/>
      <c r="Z6" s="32"/>
      <c r="AA6" s="32"/>
      <c r="AB6" s="32"/>
      <c r="AC6" s="32"/>
      <c r="AD6" s="32"/>
      <c r="AE6" s="35"/>
      <c r="AF6" s="35"/>
      <c r="AG6" s="36"/>
      <c r="AH6" s="36"/>
      <c r="AI6" s="36"/>
    </row>
    <row r="7" spans="1:36" ht="15.95" customHeight="1" x14ac:dyDescent="0.2">
      <c r="A7" s="30"/>
      <c r="B7" s="95" t="s">
        <v>45</v>
      </c>
      <c r="C7" s="95"/>
      <c r="D7" s="95"/>
      <c r="E7" s="95"/>
      <c r="F7" s="95"/>
      <c r="G7" s="95"/>
      <c r="H7" s="95"/>
      <c r="I7" s="95"/>
      <c r="J7" s="88"/>
      <c r="K7" s="88"/>
      <c r="L7" s="88"/>
      <c r="M7" s="88"/>
      <c r="N7" s="88"/>
      <c r="O7" s="88"/>
      <c r="P7" s="88"/>
      <c r="Q7" s="88"/>
      <c r="R7" s="79"/>
      <c r="S7" s="32"/>
      <c r="T7" s="95" t="s">
        <v>45</v>
      </c>
      <c r="U7" s="95"/>
      <c r="V7" s="95"/>
      <c r="W7" s="95"/>
      <c r="X7" s="95"/>
      <c r="Y7" s="95"/>
      <c r="Z7" s="95"/>
      <c r="AA7" s="95"/>
      <c r="AB7" s="88"/>
      <c r="AC7" s="88"/>
      <c r="AD7" s="88"/>
      <c r="AE7" s="88"/>
      <c r="AF7" s="88"/>
      <c r="AG7" s="88"/>
      <c r="AH7" s="88"/>
      <c r="AI7" s="88"/>
    </row>
    <row r="8" spans="1:36" ht="15.95" customHeight="1" x14ac:dyDescent="0.2">
      <c r="A8" s="30"/>
      <c r="B8" s="95" t="s">
        <v>25</v>
      </c>
      <c r="C8" s="95"/>
      <c r="D8" s="95"/>
      <c r="E8" s="95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79"/>
      <c r="S8" s="32"/>
      <c r="T8" s="95" t="s">
        <v>25</v>
      </c>
      <c r="U8" s="95"/>
      <c r="V8" s="95"/>
      <c r="W8" s="95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</row>
    <row r="9" spans="1:36" ht="15.95" customHeight="1" x14ac:dyDescent="0.2">
      <c r="A9" s="30"/>
      <c r="B9" s="95" t="s">
        <v>18</v>
      </c>
      <c r="C9" s="95"/>
      <c r="D9" s="90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79"/>
      <c r="S9" s="32"/>
      <c r="T9" s="95" t="s">
        <v>18</v>
      </c>
      <c r="U9" s="95"/>
      <c r="V9" s="90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</row>
    <row r="10" spans="1:36" ht="15.95" customHeight="1" x14ac:dyDescent="0.2">
      <c r="A10" s="30"/>
      <c r="B10" s="95" t="s">
        <v>44</v>
      </c>
      <c r="C10" s="95"/>
      <c r="D10" s="91"/>
      <c r="E10" s="89"/>
      <c r="F10" s="89"/>
      <c r="G10" s="89"/>
      <c r="H10" s="89"/>
      <c r="I10" s="89"/>
      <c r="J10" s="97" t="s">
        <v>50</v>
      </c>
      <c r="K10" s="97"/>
      <c r="L10" s="87"/>
      <c r="M10" s="87"/>
      <c r="N10" s="87"/>
      <c r="O10" s="87"/>
      <c r="P10" s="87"/>
      <c r="Q10" s="87"/>
      <c r="R10" s="80"/>
      <c r="S10" s="32"/>
      <c r="T10" s="95" t="s">
        <v>44</v>
      </c>
      <c r="U10" s="95"/>
      <c r="V10" s="91"/>
      <c r="W10" s="89"/>
      <c r="X10" s="89"/>
      <c r="Y10" s="89"/>
      <c r="Z10" s="89"/>
      <c r="AA10" s="89"/>
      <c r="AB10" s="97" t="s">
        <v>50</v>
      </c>
      <c r="AC10" s="98"/>
      <c r="AD10" s="87"/>
      <c r="AE10" s="92"/>
      <c r="AF10" s="92"/>
      <c r="AG10" s="92"/>
      <c r="AH10" s="92"/>
      <c r="AI10" s="92"/>
    </row>
    <row r="11" spans="1:36" ht="15.95" customHeight="1" x14ac:dyDescent="0.2">
      <c r="A11" s="30"/>
      <c r="B11" s="95" t="s">
        <v>37</v>
      </c>
      <c r="C11" s="95"/>
      <c r="D11" s="95"/>
      <c r="E11" s="95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79"/>
      <c r="S11" s="32"/>
      <c r="T11" s="95" t="s">
        <v>37</v>
      </c>
      <c r="U11" s="95"/>
      <c r="V11" s="95"/>
      <c r="W11" s="95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</row>
    <row r="12" spans="1:36" ht="12" customHeight="1" x14ac:dyDescent="0.2">
      <c r="B12" s="38" t="str">
        <f>IF(ISBLANK(B13),"Enter the lowest anticipated measured freeflow speed in the red square (Must be a multiple of 5 MPH)."," ")</f>
        <v xml:space="preserve"> </v>
      </c>
      <c r="S12" s="32"/>
      <c r="T12" s="39"/>
    </row>
    <row r="13" spans="1:36" ht="12.95" customHeight="1" x14ac:dyDescent="0.2">
      <c r="B13" s="21">
        <v>20</v>
      </c>
      <c r="C13" s="40"/>
      <c r="D13" s="41"/>
      <c r="E13" s="42"/>
      <c r="F13" s="42"/>
      <c r="G13" s="43"/>
      <c r="H13" s="42"/>
      <c r="I13" s="42"/>
      <c r="J13" s="42"/>
      <c r="K13" s="42"/>
      <c r="L13" s="43"/>
      <c r="M13" s="42"/>
      <c r="N13" s="42"/>
      <c r="O13" s="42"/>
      <c r="P13" s="42"/>
      <c r="Q13" s="43"/>
      <c r="R13" s="29"/>
      <c r="S13" s="32"/>
      <c r="T13" s="39">
        <f>B13</f>
        <v>20</v>
      </c>
      <c r="U13" s="40"/>
      <c r="V13" s="42"/>
      <c r="W13" s="42"/>
      <c r="X13" s="42"/>
      <c r="Y13" s="43"/>
      <c r="Z13" s="42"/>
      <c r="AA13" s="42"/>
      <c r="AB13" s="42"/>
      <c r="AC13" s="42"/>
      <c r="AD13" s="43"/>
      <c r="AE13" s="42"/>
      <c r="AF13" s="42"/>
      <c r="AG13" s="42"/>
      <c r="AH13" s="42"/>
      <c r="AI13" s="43"/>
      <c r="AJ13" s="29"/>
    </row>
    <row r="14" spans="1:36" ht="12.95" customHeight="1" x14ac:dyDescent="0.2">
      <c r="B14" s="39"/>
      <c r="C14" s="40"/>
      <c r="D14" s="42"/>
      <c r="E14" s="42"/>
      <c r="F14" s="42"/>
      <c r="G14" s="43"/>
      <c r="H14" s="42"/>
      <c r="I14" s="42"/>
      <c r="J14" s="42"/>
      <c r="K14" s="42"/>
      <c r="L14" s="43"/>
      <c r="M14" s="42"/>
      <c r="N14" s="42"/>
      <c r="O14" s="42"/>
      <c r="P14" s="42"/>
      <c r="Q14" s="43"/>
      <c r="R14" s="29"/>
      <c r="T14" s="39"/>
      <c r="U14" s="40"/>
      <c r="V14" s="42"/>
      <c r="W14" s="42"/>
      <c r="X14" s="42"/>
      <c r="Y14" s="43"/>
      <c r="Z14" s="42"/>
      <c r="AA14" s="42"/>
      <c r="AB14" s="42"/>
      <c r="AC14" s="42"/>
      <c r="AD14" s="43"/>
      <c r="AE14" s="42"/>
      <c r="AF14" s="42"/>
      <c r="AG14" s="42"/>
      <c r="AH14" s="42"/>
      <c r="AI14" s="43"/>
      <c r="AJ14" s="29"/>
    </row>
    <row r="15" spans="1:36" ht="12.95" customHeight="1" x14ac:dyDescent="0.2">
      <c r="B15" s="44"/>
      <c r="C15" s="40"/>
      <c r="D15" s="42"/>
      <c r="E15" s="42"/>
      <c r="F15" s="42"/>
      <c r="G15" s="43"/>
      <c r="H15" s="42"/>
      <c r="I15" s="42"/>
      <c r="J15" s="42"/>
      <c r="K15" s="42"/>
      <c r="L15" s="43"/>
      <c r="M15" s="42"/>
      <c r="N15" s="42"/>
      <c r="O15" s="42"/>
      <c r="P15" s="42"/>
      <c r="Q15" s="43"/>
      <c r="R15" s="29"/>
      <c r="T15" s="44"/>
      <c r="U15" s="40"/>
      <c r="V15" s="42"/>
      <c r="W15" s="42"/>
      <c r="X15" s="42"/>
      <c r="Y15" s="43"/>
      <c r="Z15" s="42"/>
      <c r="AA15" s="42"/>
      <c r="AB15" s="42"/>
      <c r="AC15" s="42"/>
      <c r="AD15" s="43"/>
      <c r="AE15" s="42"/>
      <c r="AF15" s="42"/>
      <c r="AG15" s="42"/>
      <c r="AH15" s="42"/>
      <c r="AI15" s="43"/>
      <c r="AJ15" s="29"/>
    </row>
    <row r="16" spans="1:36" ht="12.95" customHeight="1" x14ac:dyDescent="0.2">
      <c r="B16" s="44"/>
      <c r="C16" s="40"/>
      <c r="D16" s="42"/>
      <c r="E16" s="42"/>
      <c r="F16" s="42"/>
      <c r="G16" s="43"/>
      <c r="H16" s="42"/>
      <c r="I16" s="42"/>
      <c r="J16" s="42"/>
      <c r="K16" s="42"/>
      <c r="L16" s="43"/>
      <c r="M16" s="42"/>
      <c r="N16" s="42"/>
      <c r="O16" s="42"/>
      <c r="P16" s="42"/>
      <c r="Q16" s="43"/>
      <c r="R16" s="29"/>
      <c r="T16" s="44"/>
      <c r="U16" s="40"/>
      <c r="V16" s="42"/>
      <c r="W16" s="42"/>
      <c r="X16" s="42"/>
      <c r="Y16" s="43"/>
      <c r="Z16" s="42"/>
      <c r="AA16" s="42"/>
      <c r="AB16" s="42"/>
      <c r="AC16" s="42"/>
      <c r="AD16" s="43"/>
      <c r="AE16" s="42"/>
      <c r="AF16" s="42"/>
      <c r="AG16" s="42"/>
      <c r="AH16" s="42"/>
      <c r="AI16" s="43"/>
      <c r="AJ16" s="29"/>
    </row>
    <row r="17" spans="1:36" ht="12.95" customHeight="1" thickBot="1" x14ac:dyDescent="0.25">
      <c r="C17" s="46"/>
      <c r="D17" s="47"/>
      <c r="E17" s="47"/>
      <c r="F17" s="47"/>
      <c r="G17" s="48"/>
      <c r="H17" s="47"/>
      <c r="I17" s="47"/>
      <c r="J17" s="47"/>
      <c r="K17" s="47"/>
      <c r="L17" s="48"/>
      <c r="M17" s="47"/>
      <c r="N17" s="47"/>
      <c r="O17" s="47"/>
      <c r="P17" s="47"/>
      <c r="Q17" s="48"/>
      <c r="R17" s="29"/>
      <c r="U17" s="46"/>
      <c r="V17" s="47"/>
      <c r="W17" s="47"/>
      <c r="X17" s="47"/>
      <c r="Y17" s="48"/>
      <c r="Z17" s="47"/>
      <c r="AA17" s="47"/>
      <c r="AB17" s="47"/>
      <c r="AC17" s="47"/>
      <c r="AD17" s="48"/>
      <c r="AE17" s="47"/>
      <c r="AF17" s="47"/>
      <c r="AG17" s="47"/>
      <c r="AH17" s="47"/>
      <c r="AI17" s="48"/>
      <c r="AJ17" s="29"/>
    </row>
    <row r="18" spans="1:36" ht="12.95" customHeight="1" x14ac:dyDescent="0.2">
      <c r="B18" s="49">
        <f>B13+5</f>
        <v>25</v>
      </c>
      <c r="C18" s="40"/>
      <c r="D18" s="42"/>
      <c r="E18" s="42"/>
      <c r="F18" s="42"/>
      <c r="G18" s="43"/>
      <c r="H18" s="42"/>
      <c r="I18" s="42"/>
      <c r="J18" s="42"/>
      <c r="K18" s="42"/>
      <c r="L18" s="43"/>
      <c r="M18" s="42"/>
      <c r="N18" s="42"/>
      <c r="O18" s="42"/>
      <c r="P18" s="42"/>
      <c r="Q18" s="43"/>
      <c r="R18" s="29"/>
      <c r="T18" s="49">
        <f>T13+5</f>
        <v>25</v>
      </c>
      <c r="U18" s="40"/>
      <c r="V18" s="42"/>
      <c r="W18" s="42"/>
      <c r="X18" s="42"/>
      <c r="Y18" s="43"/>
      <c r="Z18" s="42"/>
      <c r="AA18" s="42"/>
      <c r="AB18" s="42"/>
      <c r="AC18" s="42"/>
      <c r="AD18" s="43"/>
      <c r="AE18" s="42"/>
      <c r="AF18" s="42"/>
      <c r="AG18" s="42"/>
      <c r="AH18" s="42"/>
      <c r="AI18" s="43"/>
      <c r="AJ18" s="29"/>
    </row>
    <row r="19" spans="1:36" ht="12.95" customHeight="1" x14ac:dyDescent="0.2">
      <c r="B19" s="49"/>
      <c r="C19" s="40"/>
      <c r="D19" s="42"/>
      <c r="E19" s="42"/>
      <c r="F19" s="42"/>
      <c r="G19" s="43"/>
      <c r="H19" s="42"/>
      <c r="I19" s="42"/>
      <c r="J19" s="42"/>
      <c r="K19" s="42"/>
      <c r="L19" s="43"/>
      <c r="M19" s="42"/>
      <c r="N19" s="42"/>
      <c r="O19" s="42"/>
      <c r="P19" s="42"/>
      <c r="Q19" s="43"/>
      <c r="R19" s="29"/>
      <c r="T19" s="49"/>
      <c r="U19" s="40"/>
      <c r="V19" s="42"/>
      <c r="W19" s="42"/>
      <c r="X19" s="42"/>
      <c r="Y19" s="43"/>
      <c r="Z19" s="42"/>
      <c r="AA19" s="42"/>
      <c r="AB19" s="42"/>
      <c r="AC19" s="42"/>
      <c r="AD19" s="43"/>
      <c r="AE19" s="42"/>
      <c r="AF19" s="42"/>
      <c r="AG19" s="42"/>
      <c r="AH19" s="42"/>
      <c r="AI19" s="43"/>
      <c r="AJ19" s="29"/>
    </row>
    <row r="20" spans="1:36" ht="12.95" customHeight="1" x14ac:dyDescent="0.2">
      <c r="B20" s="44"/>
      <c r="C20" s="40"/>
      <c r="D20" s="42"/>
      <c r="E20" s="42"/>
      <c r="F20" s="42"/>
      <c r="G20" s="43"/>
      <c r="H20" s="42"/>
      <c r="I20" s="42"/>
      <c r="J20" s="42"/>
      <c r="K20" s="42"/>
      <c r="L20" s="43"/>
      <c r="M20" s="42"/>
      <c r="N20" s="42"/>
      <c r="O20" s="42"/>
      <c r="P20" s="42"/>
      <c r="Q20" s="43"/>
      <c r="R20" s="29"/>
      <c r="T20" s="44"/>
      <c r="U20" s="40"/>
      <c r="V20" s="42"/>
      <c r="W20" s="42"/>
      <c r="X20" s="42"/>
      <c r="Y20" s="43"/>
      <c r="Z20" s="42"/>
      <c r="AA20" s="42"/>
      <c r="AB20" s="42"/>
      <c r="AC20" s="42"/>
      <c r="AD20" s="43"/>
      <c r="AE20" s="42"/>
      <c r="AF20" s="42"/>
      <c r="AG20" s="42"/>
      <c r="AH20" s="42"/>
      <c r="AI20" s="43"/>
      <c r="AJ20" s="29"/>
    </row>
    <row r="21" spans="1:36" ht="12.95" customHeight="1" x14ac:dyDescent="0.2">
      <c r="B21" s="44"/>
      <c r="C21" s="40"/>
      <c r="D21" s="42"/>
      <c r="E21" s="42"/>
      <c r="F21" s="42"/>
      <c r="G21" s="43"/>
      <c r="H21" s="42"/>
      <c r="I21" s="42"/>
      <c r="J21" s="42"/>
      <c r="K21" s="42"/>
      <c r="L21" s="43"/>
      <c r="M21" s="42"/>
      <c r="N21" s="42"/>
      <c r="O21" s="42"/>
      <c r="P21" s="42"/>
      <c r="Q21" s="43"/>
      <c r="R21" s="29"/>
      <c r="T21" s="44"/>
      <c r="U21" s="40"/>
      <c r="V21" s="42"/>
      <c r="W21" s="42"/>
      <c r="X21" s="42"/>
      <c r="Y21" s="43"/>
      <c r="Z21" s="42"/>
      <c r="AA21" s="42"/>
      <c r="AB21" s="42"/>
      <c r="AC21" s="42"/>
      <c r="AD21" s="43"/>
      <c r="AE21" s="42"/>
      <c r="AF21" s="42"/>
      <c r="AG21" s="42"/>
      <c r="AH21" s="42"/>
      <c r="AI21" s="43"/>
      <c r="AJ21" s="29"/>
    </row>
    <row r="22" spans="1:36" ht="12.95" customHeight="1" thickBot="1" x14ac:dyDescent="0.25">
      <c r="C22" s="46"/>
      <c r="D22" s="47"/>
      <c r="E22" s="47"/>
      <c r="F22" s="47"/>
      <c r="G22" s="48"/>
      <c r="H22" s="47"/>
      <c r="I22" s="47"/>
      <c r="J22" s="47"/>
      <c r="K22" s="47"/>
      <c r="L22" s="48"/>
      <c r="M22" s="47"/>
      <c r="N22" s="47"/>
      <c r="O22" s="47"/>
      <c r="P22" s="47"/>
      <c r="Q22" s="48"/>
      <c r="R22" s="29"/>
      <c r="U22" s="46"/>
      <c r="V22" s="47"/>
      <c r="W22" s="47"/>
      <c r="X22" s="47"/>
      <c r="Y22" s="48"/>
      <c r="Z22" s="47"/>
      <c r="AA22" s="47"/>
      <c r="AB22" s="47"/>
      <c r="AC22" s="47"/>
      <c r="AD22" s="48"/>
      <c r="AE22" s="47"/>
      <c r="AF22" s="47"/>
      <c r="AG22" s="47"/>
      <c r="AH22" s="47"/>
      <c r="AI22" s="48"/>
      <c r="AJ22" s="29"/>
    </row>
    <row r="23" spans="1:36" ht="12.95" customHeight="1" x14ac:dyDescent="0.2">
      <c r="B23" s="49">
        <f>B18+5</f>
        <v>30</v>
      </c>
      <c r="C23" s="40"/>
      <c r="D23" s="42"/>
      <c r="E23" s="42"/>
      <c r="F23" s="42"/>
      <c r="G23" s="43"/>
      <c r="H23" s="42"/>
      <c r="I23" s="42"/>
      <c r="J23" s="42"/>
      <c r="K23" s="42"/>
      <c r="L23" s="43"/>
      <c r="M23" s="42"/>
      <c r="N23" s="42"/>
      <c r="O23" s="42"/>
      <c r="P23" s="42"/>
      <c r="Q23" s="43"/>
      <c r="R23" s="29"/>
      <c r="T23" s="49">
        <f>T18+5</f>
        <v>30</v>
      </c>
      <c r="U23" s="40"/>
      <c r="V23" s="42"/>
      <c r="W23" s="42"/>
      <c r="X23" s="42"/>
      <c r="Y23" s="43"/>
      <c r="Z23" s="42"/>
      <c r="AA23" s="42"/>
      <c r="AB23" s="42"/>
      <c r="AC23" s="42"/>
      <c r="AD23" s="43"/>
      <c r="AE23" s="42"/>
      <c r="AF23" s="42"/>
      <c r="AG23" s="42"/>
      <c r="AH23" s="42"/>
      <c r="AI23" s="43"/>
      <c r="AJ23" s="29"/>
    </row>
    <row r="24" spans="1:36" ht="12.95" customHeight="1" x14ac:dyDescent="0.2">
      <c r="B24" s="49"/>
      <c r="C24" s="40"/>
      <c r="D24" s="42"/>
      <c r="E24" s="42"/>
      <c r="F24" s="42"/>
      <c r="G24" s="43"/>
      <c r="H24" s="42"/>
      <c r="I24" s="42"/>
      <c r="J24" s="42"/>
      <c r="K24" s="42"/>
      <c r="L24" s="43"/>
      <c r="M24" s="42"/>
      <c r="N24" s="42"/>
      <c r="O24" s="42"/>
      <c r="P24" s="42"/>
      <c r="Q24" s="43"/>
      <c r="R24" s="29"/>
      <c r="T24" s="49"/>
      <c r="U24" s="40"/>
      <c r="V24" s="42"/>
      <c r="W24" s="42"/>
      <c r="X24" s="42"/>
      <c r="Y24" s="43"/>
      <c r="Z24" s="42"/>
      <c r="AA24" s="42"/>
      <c r="AB24" s="42"/>
      <c r="AC24" s="42"/>
      <c r="AD24" s="43"/>
      <c r="AE24" s="42"/>
      <c r="AF24" s="42"/>
      <c r="AG24" s="42"/>
      <c r="AH24" s="42"/>
      <c r="AI24" s="43"/>
      <c r="AJ24" s="29"/>
    </row>
    <row r="25" spans="1:36" ht="12.95" customHeight="1" x14ac:dyDescent="0.2">
      <c r="B25" s="44"/>
      <c r="C25" s="40"/>
      <c r="D25" s="42"/>
      <c r="E25" s="42"/>
      <c r="F25" s="42"/>
      <c r="G25" s="43"/>
      <c r="H25" s="42"/>
      <c r="I25" s="42"/>
      <c r="J25" s="42"/>
      <c r="K25" s="42"/>
      <c r="L25" s="43"/>
      <c r="M25" s="42"/>
      <c r="N25" s="42"/>
      <c r="O25" s="42"/>
      <c r="P25" s="42"/>
      <c r="Q25" s="43"/>
      <c r="R25" s="29"/>
      <c r="T25" s="44"/>
      <c r="U25" s="40"/>
      <c r="V25" s="42"/>
      <c r="W25" s="42"/>
      <c r="X25" s="42"/>
      <c r="Y25" s="43"/>
      <c r="Z25" s="42"/>
      <c r="AA25" s="42"/>
      <c r="AB25" s="42"/>
      <c r="AC25" s="42"/>
      <c r="AD25" s="43"/>
      <c r="AE25" s="42"/>
      <c r="AF25" s="42"/>
      <c r="AG25" s="42"/>
      <c r="AH25" s="42"/>
      <c r="AI25" s="43"/>
      <c r="AJ25" s="29"/>
    </row>
    <row r="26" spans="1:36" ht="12.95" customHeight="1" x14ac:dyDescent="0.2">
      <c r="B26" s="44"/>
      <c r="C26" s="40"/>
      <c r="D26" s="42"/>
      <c r="E26" s="42"/>
      <c r="F26" s="42"/>
      <c r="G26" s="43"/>
      <c r="H26" s="42"/>
      <c r="I26" s="42"/>
      <c r="J26" s="42"/>
      <c r="K26" s="42"/>
      <c r="L26" s="43"/>
      <c r="M26" s="42"/>
      <c r="N26" s="42"/>
      <c r="O26" s="42"/>
      <c r="P26" s="42"/>
      <c r="Q26" s="43"/>
      <c r="R26" s="29"/>
      <c r="T26" s="44"/>
      <c r="U26" s="40"/>
      <c r="V26" s="42"/>
      <c r="W26" s="42"/>
      <c r="X26" s="42"/>
      <c r="Y26" s="43"/>
      <c r="Z26" s="42"/>
      <c r="AA26" s="42"/>
      <c r="AB26" s="42"/>
      <c r="AC26" s="42"/>
      <c r="AD26" s="43"/>
      <c r="AE26" s="42"/>
      <c r="AF26" s="42"/>
      <c r="AG26" s="42"/>
      <c r="AH26" s="42"/>
      <c r="AI26" s="43"/>
      <c r="AJ26" s="29"/>
    </row>
    <row r="27" spans="1:36" ht="12.95" customHeight="1" thickBot="1" x14ac:dyDescent="0.25">
      <c r="C27" s="46"/>
      <c r="D27" s="47"/>
      <c r="E27" s="47"/>
      <c r="F27" s="47"/>
      <c r="G27" s="48"/>
      <c r="H27" s="47"/>
      <c r="I27" s="47"/>
      <c r="J27" s="47"/>
      <c r="K27" s="47"/>
      <c r="L27" s="48"/>
      <c r="M27" s="47"/>
      <c r="N27" s="47"/>
      <c r="O27" s="47"/>
      <c r="P27" s="47"/>
      <c r="Q27" s="48"/>
      <c r="R27" s="29"/>
      <c r="U27" s="46"/>
      <c r="V27" s="47"/>
      <c r="W27" s="47"/>
      <c r="X27" s="47"/>
      <c r="Y27" s="48"/>
      <c r="Z27" s="47"/>
      <c r="AA27" s="47"/>
      <c r="AB27" s="47"/>
      <c r="AC27" s="47"/>
      <c r="AD27" s="48"/>
      <c r="AE27" s="47"/>
      <c r="AF27" s="47"/>
      <c r="AG27" s="47"/>
      <c r="AH27" s="47"/>
      <c r="AI27" s="48"/>
      <c r="AJ27" s="29"/>
    </row>
    <row r="28" spans="1:36" ht="12.95" customHeight="1" x14ac:dyDescent="0.2">
      <c r="B28" s="49">
        <f>B23+5</f>
        <v>35</v>
      </c>
      <c r="C28" s="40"/>
      <c r="D28" s="42"/>
      <c r="E28" s="42"/>
      <c r="F28" s="42"/>
      <c r="G28" s="43"/>
      <c r="H28" s="42"/>
      <c r="I28" s="42"/>
      <c r="J28" s="42"/>
      <c r="K28" s="42"/>
      <c r="L28" s="43"/>
      <c r="M28" s="42"/>
      <c r="N28" s="42"/>
      <c r="O28" s="42"/>
      <c r="P28" s="42"/>
      <c r="Q28" s="43"/>
      <c r="R28" s="29"/>
      <c r="T28" s="49">
        <f>T23+5</f>
        <v>35</v>
      </c>
      <c r="U28" s="40"/>
      <c r="V28" s="42"/>
      <c r="W28" s="42"/>
      <c r="X28" s="42"/>
      <c r="Y28" s="43"/>
      <c r="Z28" s="42"/>
      <c r="AA28" s="42"/>
      <c r="AB28" s="42"/>
      <c r="AC28" s="42"/>
      <c r="AD28" s="43"/>
      <c r="AE28" s="42"/>
      <c r="AF28" s="42"/>
      <c r="AG28" s="42"/>
      <c r="AH28" s="42"/>
      <c r="AI28" s="43"/>
      <c r="AJ28" s="29"/>
    </row>
    <row r="29" spans="1:36" ht="12.95" customHeight="1" x14ac:dyDescent="0.2">
      <c r="B29" s="49"/>
      <c r="C29" s="40"/>
      <c r="D29" s="42"/>
      <c r="E29" s="42"/>
      <c r="F29" s="42"/>
      <c r="G29" s="43"/>
      <c r="H29" s="42"/>
      <c r="I29" s="42"/>
      <c r="J29" s="42"/>
      <c r="K29" s="42"/>
      <c r="L29" s="43"/>
      <c r="M29" s="42"/>
      <c r="N29" s="42"/>
      <c r="O29" s="42"/>
      <c r="P29" s="42"/>
      <c r="Q29" s="43"/>
      <c r="R29" s="29"/>
      <c r="T29" s="49"/>
      <c r="U29" s="40"/>
      <c r="V29" s="42"/>
      <c r="W29" s="42"/>
      <c r="X29" s="42"/>
      <c r="Y29" s="43"/>
      <c r="Z29" s="42"/>
      <c r="AA29" s="42"/>
      <c r="AB29" s="42"/>
      <c r="AC29" s="42"/>
      <c r="AD29" s="43"/>
      <c r="AE29" s="42"/>
      <c r="AF29" s="42"/>
      <c r="AG29" s="42"/>
      <c r="AH29" s="42"/>
      <c r="AI29" s="43"/>
      <c r="AJ29" s="29"/>
    </row>
    <row r="30" spans="1:36" ht="12.95" customHeight="1" x14ac:dyDescent="0.2">
      <c r="B30" s="44"/>
      <c r="C30" s="40"/>
      <c r="D30" s="42"/>
      <c r="E30" s="42"/>
      <c r="F30" s="42"/>
      <c r="G30" s="43"/>
      <c r="H30" s="42"/>
      <c r="I30" s="42"/>
      <c r="J30" s="42"/>
      <c r="K30" s="42"/>
      <c r="L30" s="43"/>
      <c r="M30" s="42"/>
      <c r="N30" s="42"/>
      <c r="O30" s="42"/>
      <c r="P30" s="42"/>
      <c r="Q30" s="43"/>
      <c r="R30" s="29"/>
      <c r="T30" s="44"/>
      <c r="U30" s="40"/>
      <c r="V30" s="42"/>
      <c r="W30" s="42"/>
      <c r="X30" s="42"/>
      <c r="Y30" s="43"/>
      <c r="Z30" s="42"/>
      <c r="AA30" s="42"/>
      <c r="AB30" s="42"/>
      <c r="AC30" s="42"/>
      <c r="AD30" s="43"/>
      <c r="AE30" s="42"/>
      <c r="AF30" s="42"/>
      <c r="AG30" s="42"/>
      <c r="AH30" s="42"/>
      <c r="AI30" s="43"/>
      <c r="AJ30" s="29"/>
    </row>
    <row r="31" spans="1:36" ht="12.95" customHeight="1" x14ac:dyDescent="0.2">
      <c r="B31" s="44"/>
      <c r="C31" s="40"/>
      <c r="D31" s="42"/>
      <c r="E31" s="42"/>
      <c r="F31" s="42"/>
      <c r="G31" s="43"/>
      <c r="H31" s="42"/>
      <c r="I31" s="42"/>
      <c r="J31" s="42"/>
      <c r="K31" s="42"/>
      <c r="L31" s="43"/>
      <c r="M31" s="42"/>
      <c r="N31" s="42"/>
      <c r="O31" s="42"/>
      <c r="P31" s="42"/>
      <c r="Q31" s="43"/>
      <c r="R31" s="29"/>
      <c r="T31" s="44"/>
      <c r="U31" s="40"/>
      <c r="V31" s="42"/>
      <c r="W31" s="42"/>
      <c r="X31" s="42"/>
      <c r="Y31" s="43"/>
      <c r="Z31" s="42"/>
      <c r="AA31" s="42"/>
      <c r="AB31" s="42"/>
      <c r="AC31" s="42"/>
      <c r="AD31" s="43"/>
      <c r="AE31" s="42"/>
      <c r="AF31" s="42"/>
      <c r="AG31" s="42"/>
      <c r="AH31" s="42"/>
      <c r="AI31" s="43"/>
      <c r="AJ31" s="29"/>
    </row>
    <row r="32" spans="1:36" ht="12.95" customHeight="1" thickBot="1" x14ac:dyDescent="0.25">
      <c r="A32" s="96" t="s">
        <v>43</v>
      </c>
      <c r="C32" s="46"/>
      <c r="D32" s="47"/>
      <c r="E32" s="47"/>
      <c r="F32" s="47"/>
      <c r="G32" s="48"/>
      <c r="H32" s="47"/>
      <c r="I32" s="47"/>
      <c r="J32" s="47"/>
      <c r="K32" s="47"/>
      <c r="L32" s="48"/>
      <c r="M32" s="47"/>
      <c r="N32" s="47"/>
      <c r="O32" s="47"/>
      <c r="P32" s="47"/>
      <c r="Q32" s="48"/>
      <c r="R32" s="29"/>
      <c r="S32" s="96" t="s">
        <v>43</v>
      </c>
      <c r="U32" s="46"/>
      <c r="V32" s="47"/>
      <c r="W32" s="47"/>
      <c r="X32" s="47"/>
      <c r="Y32" s="48"/>
      <c r="Z32" s="47"/>
      <c r="AA32" s="47"/>
      <c r="AB32" s="47"/>
      <c r="AC32" s="47"/>
      <c r="AD32" s="48"/>
      <c r="AE32" s="47"/>
      <c r="AF32" s="47"/>
      <c r="AG32" s="47"/>
      <c r="AH32" s="47"/>
      <c r="AI32" s="48"/>
      <c r="AJ32" s="29"/>
    </row>
    <row r="33" spans="1:36" ht="12.95" customHeight="1" x14ac:dyDescent="0.2">
      <c r="A33" s="96"/>
      <c r="B33" s="49">
        <f>B28+5</f>
        <v>40</v>
      </c>
      <c r="C33" s="40"/>
      <c r="D33" s="42"/>
      <c r="E33" s="42"/>
      <c r="F33" s="42"/>
      <c r="G33" s="43"/>
      <c r="H33" s="42"/>
      <c r="I33" s="42"/>
      <c r="J33" s="42"/>
      <c r="K33" s="42"/>
      <c r="L33" s="43"/>
      <c r="M33" s="42"/>
      <c r="N33" s="42"/>
      <c r="O33" s="42"/>
      <c r="P33" s="42"/>
      <c r="Q33" s="43"/>
      <c r="R33" s="29"/>
      <c r="S33" s="96"/>
      <c r="T33" s="49">
        <f>T28+5</f>
        <v>40</v>
      </c>
      <c r="U33" s="40"/>
      <c r="V33" s="42"/>
      <c r="W33" s="42"/>
      <c r="X33" s="42"/>
      <c r="Y33" s="43"/>
      <c r="Z33" s="42"/>
      <c r="AA33" s="42"/>
      <c r="AB33" s="42"/>
      <c r="AC33" s="42"/>
      <c r="AD33" s="43"/>
      <c r="AE33" s="42"/>
      <c r="AF33" s="42"/>
      <c r="AG33" s="42"/>
      <c r="AH33" s="42"/>
      <c r="AI33" s="43"/>
      <c r="AJ33" s="29"/>
    </row>
    <row r="34" spans="1:36" ht="12.95" customHeight="1" x14ac:dyDescent="0.2">
      <c r="A34" s="96"/>
      <c r="B34" s="49"/>
      <c r="C34" s="40"/>
      <c r="D34" s="42"/>
      <c r="E34" s="42"/>
      <c r="F34" s="42"/>
      <c r="G34" s="43"/>
      <c r="H34" s="42"/>
      <c r="I34" s="42"/>
      <c r="J34" s="42"/>
      <c r="K34" s="42"/>
      <c r="L34" s="43"/>
      <c r="M34" s="42"/>
      <c r="N34" s="42"/>
      <c r="O34" s="42"/>
      <c r="P34" s="42"/>
      <c r="Q34" s="43"/>
      <c r="R34" s="29"/>
      <c r="S34" s="96"/>
      <c r="T34" s="49"/>
      <c r="U34" s="40"/>
      <c r="V34" s="42"/>
      <c r="W34" s="42"/>
      <c r="X34" s="42"/>
      <c r="Y34" s="43"/>
      <c r="Z34" s="42"/>
      <c r="AA34" s="42"/>
      <c r="AB34" s="42"/>
      <c r="AC34" s="42"/>
      <c r="AD34" s="43"/>
      <c r="AE34" s="42"/>
      <c r="AF34" s="42"/>
      <c r="AG34" s="42"/>
      <c r="AH34" s="42"/>
      <c r="AI34" s="43"/>
      <c r="AJ34" s="29"/>
    </row>
    <row r="35" spans="1:36" ht="12.95" customHeight="1" x14ac:dyDescent="0.2">
      <c r="A35" s="96"/>
      <c r="B35" s="44"/>
      <c r="C35" s="40"/>
      <c r="D35" s="42"/>
      <c r="E35" s="42"/>
      <c r="F35" s="42"/>
      <c r="G35" s="43"/>
      <c r="H35" s="42"/>
      <c r="I35" s="42"/>
      <c r="J35" s="42"/>
      <c r="K35" s="42"/>
      <c r="L35" s="43"/>
      <c r="M35" s="42"/>
      <c r="N35" s="42"/>
      <c r="O35" s="42"/>
      <c r="P35" s="42"/>
      <c r="Q35" s="43"/>
      <c r="R35" s="29"/>
      <c r="S35" s="96"/>
      <c r="T35" s="44"/>
      <c r="U35" s="40"/>
      <c r="V35" s="42"/>
      <c r="W35" s="42"/>
      <c r="X35" s="42"/>
      <c r="Y35" s="43"/>
      <c r="Z35" s="42"/>
      <c r="AA35" s="42"/>
      <c r="AB35" s="42"/>
      <c r="AC35" s="42"/>
      <c r="AD35" s="43"/>
      <c r="AE35" s="42"/>
      <c r="AF35" s="42"/>
      <c r="AG35" s="42"/>
      <c r="AH35" s="42"/>
      <c r="AI35" s="43"/>
      <c r="AJ35" s="29"/>
    </row>
    <row r="36" spans="1:36" ht="12.95" customHeight="1" x14ac:dyDescent="0.2">
      <c r="A36" s="96"/>
      <c r="B36" s="44"/>
      <c r="C36" s="40"/>
      <c r="D36" s="42"/>
      <c r="E36" s="42"/>
      <c r="F36" s="42"/>
      <c r="G36" s="43"/>
      <c r="H36" s="42"/>
      <c r="I36" s="42"/>
      <c r="J36" s="42"/>
      <c r="K36" s="42"/>
      <c r="L36" s="43"/>
      <c r="M36" s="42"/>
      <c r="N36" s="42"/>
      <c r="O36" s="42"/>
      <c r="P36" s="42"/>
      <c r="Q36" s="43"/>
      <c r="R36" s="29"/>
      <c r="S36" s="96"/>
      <c r="T36" s="44"/>
      <c r="U36" s="40"/>
      <c r="V36" s="42"/>
      <c r="W36" s="42"/>
      <c r="X36" s="42"/>
      <c r="Y36" s="43"/>
      <c r="Z36" s="42"/>
      <c r="AA36" s="42"/>
      <c r="AB36" s="42"/>
      <c r="AC36" s="42"/>
      <c r="AD36" s="43"/>
      <c r="AE36" s="42"/>
      <c r="AF36" s="42"/>
      <c r="AG36" s="42"/>
      <c r="AH36" s="42"/>
      <c r="AI36" s="43"/>
      <c r="AJ36" s="29"/>
    </row>
    <row r="37" spans="1:36" ht="12.95" customHeight="1" thickBot="1" x14ac:dyDescent="0.25">
      <c r="A37" s="96"/>
      <c r="C37" s="46"/>
      <c r="D37" s="47"/>
      <c r="E37" s="47"/>
      <c r="F37" s="47"/>
      <c r="G37" s="48"/>
      <c r="H37" s="47"/>
      <c r="I37" s="47"/>
      <c r="J37" s="47"/>
      <c r="K37" s="47"/>
      <c r="L37" s="48"/>
      <c r="M37" s="47"/>
      <c r="N37" s="47"/>
      <c r="O37" s="47"/>
      <c r="P37" s="47"/>
      <c r="Q37" s="48"/>
      <c r="R37" s="29"/>
      <c r="S37" s="96"/>
      <c r="U37" s="46"/>
      <c r="V37" s="47"/>
      <c r="W37" s="47"/>
      <c r="X37" s="47"/>
      <c r="Y37" s="48"/>
      <c r="Z37" s="47"/>
      <c r="AA37" s="47"/>
      <c r="AB37" s="47"/>
      <c r="AC37" s="47"/>
      <c r="AD37" s="48"/>
      <c r="AE37" s="47"/>
      <c r="AF37" s="47"/>
      <c r="AG37" s="47"/>
      <c r="AH37" s="47"/>
      <c r="AI37" s="48"/>
      <c r="AJ37" s="29"/>
    </row>
    <row r="38" spans="1:36" ht="12.95" customHeight="1" x14ac:dyDescent="0.2">
      <c r="A38" s="96"/>
      <c r="B38" s="49">
        <f>B33+5</f>
        <v>45</v>
      </c>
      <c r="C38" s="40"/>
      <c r="D38" s="42"/>
      <c r="E38" s="42"/>
      <c r="F38" s="42"/>
      <c r="G38" s="43"/>
      <c r="H38" s="42"/>
      <c r="I38" s="42"/>
      <c r="J38" s="42"/>
      <c r="K38" s="42"/>
      <c r="L38" s="43"/>
      <c r="M38" s="42"/>
      <c r="N38" s="42"/>
      <c r="O38" s="42"/>
      <c r="P38" s="42"/>
      <c r="Q38" s="43"/>
      <c r="R38" s="29"/>
      <c r="S38" s="96"/>
      <c r="T38" s="49">
        <f>T33+5</f>
        <v>45</v>
      </c>
      <c r="U38" s="40"/>
      <c r="V38" s="42"/>
      <c r="W38" s="42"/>
      <c r="X38" s="42"/>
      <c r="Y38" s="43"/>
      <c r="Z38" s="42"/>
      <c r="AA38" s="42"/>
      <c r="AB38" s="42"/>
      <c r="AC38" s="42"/>
      <c r="AD38" s="43"/>
      <c r="AE38" s="42"/>
      <c r="AF38" s="42"/>
      <c r="AG38" s="42"/>
      <c r="AH38" s="42"/>
      <c r="AI38" s="43"/>
      <c r="AJ38" s="29"/>
    </row>
    <row r="39" spans="1:36" ht="12.95" customHeight="1" x14ac:dyDescent="0.2">
      <c r="A39" s="96"/>
      <c r="B39" s="49"/>
      <c r="C39" s="40"/>
      <c r="D39" s="42"/>
      <c r="E39" s="42"/>
      <c r="F39" s="42"/>
      <c r="G39" s="43"/>
      <c r="H39" s="42"/>
      <c r="I39" s="42"/>
      <c r="J39" s="42"/>
      <c r="K39" s="42"/>
      <c r="L39" s="43"/>
      <c r="M39" s="42"/>
      <c r="N39" s="42"/>
      <c r="O39" s="42"/>
      <c r="P39" s="42"/>
      <c r="Q39" s="43"/>
      <c r="R39" s="29"/>
      <c r="S39" s="96"/>
      <c r="T39" s="49"/>
      <c r="U39" s="40"/>
      <c r="V39" s="42"/>
      <c r="W39" s="42"/>
      <c r="X39" s="42"/>
      <c r="Y39" s="43"/>
      <c r="Z39" s="42"/>
      <c r="AA39" s="42"/>
      <c r="AB39" s="42"/>
      <c r="AC39" s="42"/>
      <c r="AD39" s="43"/>
      <c r="AE39" s="42"/>
      <c r="AF39" s="42"/>
      <c r="AG39" s="42"/>
      <c r="AH39" s="42"/>
      <c r="AI39" s="43"/>
      <c r="AJ39" s="29"/>
    </row>
    <row r="40" spans="1:36" ht="12.95" customHeight="1" x14ac:dyDescent="0.2">
      <c r="A40" s="96"/>
      <c r="B40" s="44"/>
      <c r="C40" s="40"/>
      <c r="D40" s="42"/>
      <c r="E40" s="42"/>
      <c r="F40" s="42"/>
      <c r="G40" s="43"/>
      <c r="H40" s="42"/>
      <c r="I40" s="42"/>
      <c r="J40" s="42"/>
      <c r="K40" s="42"/>
      <c r="L40" s="43"/>
      <c r="M40" s="42"/>
      <c r="N40" s="42"/>
      <c r="O40" s="42"/>
      <c r="P40" s="42"/>
      <c r="Q40" s="43"/>
      <c r="R40" s="29"/>
      <c r="S40" s="96"/>
      <c r="T40" s="44"/>
      <c r="U40" s="40"/>
      <c r="V40" s="42"/>
      <c r="W40" s="42"/>
      <c r="X40" s="42"/>
      <c r="Y40" s="43"/>
      <c r="Z40" s="42"/>
      <c r="AA40" s="42"/>
      <c r="AB40" s="42"/>
      <c r="AC40" s="42"/>
      <c r="AD40" s="43"/>
      <c r="AE40" s="42"/>
      <c r="AF40" s="42"/>
      <c r="AG40" s="42"/>
      <c r="AH40" s="42"/>
      <c r="AI40" s="43"/>
      <c r="AJ40" s="29"/>
    </row>
    <row r="41" spans="1:36" ht="12.95" customHeight="1" x14ac:dyDescent="0.2">
      <c r="A41" s="96"/>
      <c r="B41" s="44"/>
      <c r="C41" s="40"/>
      <c r="D41" s="42"/>
      <c r="E41" s="42"/>
      <c r="F41" s="42"/>
      <c r="G41" s="43"/>
      <c r="H41" s="42"/>
      <c r="I41" s="42"/>
      <c r="J41" s="42"/>
      <c r="K41" s="42"/>
      <c r="L41" s="43"/>
      <c r="M41" s="42"/>
      <c r="N41" s="42"/>
      <c r="O41" s="42"/>
      <c r="P41" s="42"/>
      <c r="Q41" s="43"/>
      <c r="R41" s="29"/>
      <c r="S41" s="96"/>
      <c r="T41" s="44"/>
      <c r="U41" s="40"/>
      <c r="V41" s="42"/>
      <c r="W41" s="42"/>
      <c r="X41" s="42"/>
      <c r="Y41" s="43"/>
      <c r="Z41" s="42"/>
      <c r="AA41" s="42"/>
      <c r="AB41" s="42"/>
      <c r="AC41" s="42"/>
      <c r="AD41" s="43"/>
      <c r="AE41" s="42"/>
      <c r="AF41" s="42"/>
      <c r="AG41" s="42"/>
      <c r="AH41" s="42"/>
      <c r="AI41" s="43"/>
      <c r="AJ41" s="29"/>
    </row>
    <row r="42" spans="1:36" ht="12.95" customHeight="1" thickBot="1" x14ac:dyDescent="0.25">
      <c r="A42" s="96"/>
      <c r="C42" s="46"/>
      <c r="D42" s="47"/>
      <c r="E42" s="47"/>
      <c r="F42" s="47"/>
      <c r="G42" s="48"/>
      <c r="H42" s="47"/>
      <c r="I42" s="47"/>
      <c r="J42" s="47"/>
      <c r="K42" s="47"/>
      <c r="L42" s="48"/>
      <c r="M42" s="47"/>
      <c r="N42" s="47"/>
      <c r="O42" s="47"/>
      <c r="P42" s="47"/>
      <c r="Q42" s="48"/>
      <c r="R42" s="29"/>
      <c r="S42" s="96"/>
      <c r="U42" s="46"/>
      <c r="V42" s="47"/>
      <c r="W42" s="47"/>
      <c r="X42" s="47"/>
      <c r="Y42" s="48"/>
      <c r="Z42" s="47"/>
      <c r="AA42" s="47"/>
      <c r="AB42" s="47"/>
      <c r="AC42" s="47"/>
      <c r="AD42" s="48"/>
      <c r="AE42" s="47"/>
      <c r="AF42" s="47"/>
      <c r="AG42" s="47"/>
      <c r="AH42" s="47"/>
      <c r="AI42" s="48"/>
      <c r="AJ42" s="29"/>
    </row>
    <row r="43" spans="1:36" ht="12.95" customHeight="1" x14ac:dyDescent="0.2">
      <c r="A43" s="96"/>
      <c r="B43" s="49">
        <f>B38+5</f>
        <v>50</v>
      </c>
      <c r="C43" s="40"/>
      <c r="D43" s="42"/>
      <c r="E43" s="42"/>
      <c r="F43" s="42"/>
      <c r="G43" s="43"/>
      <c r="H43" s="42"/>
      <c r="I43" s="42"/>
      <c r="J43" s="42"/>
      <c r="K43" s="42"/>
      <c r="L43" s="43"/>
      <c r="M43" s="42"/>
      <c r="N43" s="42"/>
      <c r="O43" s="42"/>
      <c r="P43" s="42"/>
      <c r="Q43" s="43"/>
      <c r="R43" s="29"/>
      <c r="S43" s="96"/>
      <c r="T43" s="49">
        <f>T38+5</f>
        <v>50</v>
      </c>
      <c r="U43" s="40"/>
      <c r="V43" s="42"/>
      <c r="W43" s="42"/>
      <c r="X43" s="42"/>
      <c r="Y43" s="43"/>
      <c r="Z43" s="42"/>
      <c r="AA43" s="42"/>
      <c r="AB43" s="42"/>
      <c r="AC43" s="42"/>
      <c r="AD43" s="43"/>
      <c r="AE43" s="42"/>
      <c r="AF43" s="42"/>
      <c r="AG43" s="42"/>
      <c r="AH43" s="42"/>
      <c r="AI43" s="43"/>
      <c r="AJ43" s="29"/>
    </row>
    <row r="44" spans="1:36" ht="12.95" customHeight="1" x14ac:dyDescent="0.2">
      <c r="A44" s="96"/>
      <c r="B44" s="49"/>
      <c r="C44" s="40"/>
      <c r="D44" s="42"/>
      <c r="E44" s="42"/>
      <c r="F44" s="42"/>
      <c r="G44" s="43"/>
      <c r="H44" s="42"/>
      <c r="I44" s="42"/>
      <c r="J44" s="42"/>
      <c r="K44" s="42"/>
      <c r="L44" s="43"/>
      <c r="M44" s="42"/>
      <c r="N44" s="42"/>
      <c r="O44" s="42"/>
      <c r="P44" s="42"/>
      <c r="Q44" s="43"/>
      <c r="R44" s="29"/>
      <c r="S44" s="96"/>
      <c r="T44" s="49"/>
      <c r="U44" s="40"/>
      <c r="V44" s="42"/>
      <c r="W44" s="42"/>
      <c r="X44" s="42"/>
      <c r="Y44" s="43"/>
      <c r="Z44" s="42"/>
      <c r="AA44" s="42"/>
      <c r="AB44" s="42"/>
      <c r="AC44" s="42"/>
      <c r="AD44" s="43"/>
      <c r="AE44" s="42"/>
      <c r="AF44" s="42"/>
      <c r="AG44" s="42"/>
      <c r="AH44" s="42"/>
      <c r="AI44" s="43"/>
      <c r="AJ44" s="29"/>
    </row>
    <row r="45" spans="1:36" ht="12.95" customHeight="1" x14ac:dyDescent="0.2">
      <c r="A45" s="96"/>
      <c r="B45" s="44"/>
      <c r="C45" s="40"/>
      <c r="D45" s="42"/>
      <c r="E45" s="42"/>
      <c r="F45" s="42"/>
      <c r="G45" s="43"/>
      <c r="H45" s="42"/>
      <c r="I45" s="42"/>
      <c r="J45" s="42"/>
      <c r="K45" s="42"/>
      <c r="L45" s="43"/>
      <c r="M45" s="42"/>
      <c r="N45" s="42"/>
      <c r="O45" s="42"/>
      <c r="P45" s="42"/>
      <c r="Q45" s="43"/>
      <c r="R45" s="29"/>
      <c r="S45" s="96"/>
      <c r="T45" s="44"/>
      <c r="U45" s="40"/>
      <c r="V45" s="42"/>
      <c r="W45" s="42"/>
      <c r="X45" s="42"/>
      <c r="Y45" s="43"/>
      <c r="Z45" s="42"/>
      <c r="AA45" s="42"/>
      <c r="AB45" s="42"/>
      <c r="AC45" s="42"/>
      <c r="AD45" s="43"/>
      <c r="AE45" s="42"/>
      <c r="AF45" s="42"/>
      <c r="AG45" s="42"/>
      <c r="AH45" s="42"/>
      <c r="AI45" s="43"/>
      <c r="AJ45" s="29"/>
    </row>
    <row r="46" spans="1:36" ht="12.95" customHeight="1" x14ac:dyDescent="0.2">
      <c r="A46" s="96"/>
      <c r="B46" s="44"/>
      <c r="C46" s="40"/>
      <c r="D46" s="42"/>
      <c r="E46" s="42"/>
      <c r="F46" s="42"/>
      <c r="G46" s="43"/>
      <c r="H46" s="42"/>
      <c r="I46" s="42"/>
      <c r="J46" s="42"/>
      <c r="K46" s="42"/>
      <c r="L46" s="43"/>
      <c r="M46" s="42"/>
      <c r="N46" s="42"/>
      <c r="O46" s="42"/>
      <c r="P46" s="42"/>
      <c r="Q46" s="43"/>
      <c r="R46" s="29"/>
      <c r="S46" s="96"/>
      <c r="T46" s="44"/>
      <c r="U46" s="40"/>
      <c r="V46" s="42"/>
      <c r="W46" s="42"/>
      <c r="X46" s="42"/>
      <c r="Y46" s="43"/>
      <c r="Z46" s="42"/>
      <c r="AA46" s="42"/>
      <c r="AB46" s="42"/>
      <c r="AC46" s="42"/>
      <c r="AD46" s="43"/>
      <c r="AE46" s="42"/>
      <c r="AF46" s="42"/>
      <c r="AG46" s="42"/>
      <c r="AH46" s="42"/>
      <c r="AI46" s="43"/>
      <c r="AJ46" s="29"/>
    </row>
    <row r="47" spans="1:36" ht="12.95" customHeight="1" thickBot="1" x14ac:dyDescent="0.25">
      <c r="A47" s="96"/>
      <c r="C47" s="46"/>
      <c r="D47" s="47"/>
      <c r="E47" s="47"/>
      <c r="F47" s="47"/>
      <c r="G47" s="48"/>
      <c r="H47" s="47"/>
      <c r="I47" s="47"/>
      <c r="J47" s="47"/>
      <c r="K47" s="47"/>
      <c r="L47" s="48"/>
      <c r="M47" s="47"/>
      <c r="N47" s="47"/>
      <c r="O47" s="47"/>
      <c r="P47" s="47"/>
      <c r="Q47" s="48"/>
      <c r="R47" s="29"/>
      <c r="S47" s="96"/>
      <c r="U47" s="46"/>
      <c r="V47" s="47"/>
      <c r="W47" s="47"/>
      <c r="X47" s="47"/>
      <c r="Y47" s="48"/>
      <c r="Z47" s="47"/>
      <c r="AA47" s="47"/>
      <c r="AB47" s="47"/>
      <c r="AC47" s="47"/>
      <c r="AD47" s="48"/>
      <c r="AE47" s="47"/>
      <c r="AF47" s="47"/>
      <c r="AG47" s="47"/>
      <c r="AH47" s="47"/>
      <c r="AI47" s="48"/>
      <c r="AJ47" s="29"/>
    </row>
    <row r="48" spans="1:36" ht="12.95" customHeight="1" x14ac:dyDescent="0.2">
      <c r="A48" s="96"/>
      <c r="B48" s="49">
        <f>B43+5</f>
        <v>55</v>
      </c>
      <c r="C48" s="40"/>
      <c r="D48" s="42"/>
      <c r="E48" s="42"/>
      <c r="F48" s="42"/>
      <c r="G48" s="43"/>
      <c r="H48" s="42"/>
      <c r="I48" s="42"/>
      <c r="J48" s="42"/>
      <c r="K48" s="42"/>
      <c r="L48" s="43"/>
      <c r="M48" s="42"/>
      <c r="N48" s="42"/>
      <c r="O48" s="42"/>
      <c r="P48" s="42"/>
      <c r="Q48" s="43"/>
      <c r="R48" s="29"/>
      <c r="S48" s="96"/>
      <c r="T48" s="49">
        <f>T43+5</f>
        <v>55</v>
      </c>
      <c r="U48" s="40"/>
      <c r="V48" s="42"/>
      <c r="W48" s="42"/>
      <c r="X48" s="42"/>
      <c r="Y48" s="43"/>
      <c r="Z48" s="42"/>
      <c r="AA48" s="42"/>
      <c r="AB48" s="42"/>
      <c r="AC48" s="42"/>
      <c r="AD48" s="43"/>
      <c r="AE48" s="42"/>
      <c r="AF48" s="42"/>
      <c r="AG48" s="42"/>
      <c r="AH48" s="42"/>
      <c r="AI48" s="43"/>
      <c r="AJ48" s="29"/>
    </row>
    <row r="49" spans="2:36" ht="12.95" customHeight="1" x14ac:dyDescent="0.2">
      <c r="B49" s="49"/>
      <c r="C49" s="40"/>
      <c r="D49" s="42"/>
      <c r="E49" s="42"/>
      <c r="F49" s="42"/>
      <c r="G49" s="43"/>
      <c r="H49" s="42"/>
      <c r="I49" s="42"/>
      <c r="J49" s="42"/>
      <c r="K49" s="42"/>
      <c r="L49" s="43"/>
      <c r="M49" s="42"/>
      <c r="N49" s="42"/>
      <c r="O49" s="42"/>
      <c r="P49" s="42"/>
      <c r="Q49" s="43"/>
      <c r="R49" s="29"/>
      <c r="T49" s="49"/>
      <c r="U49" s="40"/>
      <c r="V49" s="42"/>
      <c r="W49" s="42"/>
      <c r="X49" s="42"/>
      <c r="Y49" s="43"/>
      <c r="Z49" s="42"/>
      <c r="AA49" s="42"/>
      <c r="AB49" s="42"/>
      <c r="AC49" s="42"/>
      <c r="AD49" s="43"/>
      <c r="AE49" s="42"/>
      <c r="AF49" s="42"/>
      <c r="AG49" s="42"/>
      <c r="AH49" s="42"/>
      <c r="AI49" s="43"/>
      <c r="AJ49" s="29"/>
    </row>
    <row r="50" spans="2:36" ht="12.95" customHeight="1" x14ac:dyDescent="0.2">
      <c r="B50" s="44"/>
      <c r="C50" s="40"/>
      <c r="D50" s="42"/>
      <c r="E50" s="42"/>
      <c r="F50" s="42"/>
      <c r="G50" s="43"/>
      <c r="H50" s="42"/>
      <c r="I50" s="42"/>
      <c r="J50" s="42"/>
      <c r="K50" s="42"/>
      <c r="L50" s="43"/>
      <c r="M50" s="42"/>
      <c r="N50" s="42"/>
      <c r="O50" s="42"/>
      <c r="P50" s="42"/>
      <c r="Q50" s="43"/>
      <c r="R50" s="29"/>
      <c r="T50" s="44"/>
      <c r="U50" s="40"/>
      <c r="V50" s="42"/>
      <c r="W50" s="42"/>
      <c r="X50" s="42"/>
      <c r="Y50" s="43"/>
      <c r="Z50" s="42"/>
      <c r="AA50" s="42"/>
      <c r="AB50" s="42"/>
      <c r="AC50" s="42"/>
      <c r="AD50" s="43"/>
      <c r="AE50" s="42"/>
      <c r="AF50" s="42"/>
      <c r="AG50" s="42"/>
      <c r="AH50" s="42"/>
      <c r="AI50" s="43"/>
      <c r="AJ50" s="29"/>
    </row>
    <row r="51" spans="2:36" ht="12.95" customHeight="1" x14ac:dyDescent="0.2">
      <c r="B51" s="44"/>
      <c r="C51" s="40"/>
      <c r="D51" s="42"/>
      <c r="E51" s="42"/>
      <c r="F51" s="42"/>
      <c r="G51" s="43"/>
      <c r="H51" s="42"/>
      <c r="I51" s="42"/>
      <c r="J51" s="42"/>
      <c r="K51" s="42"/>
      <c r="L51" s="43"/>
      <c r="M51" s="42"/>
      <c r="N51" s="42"/>
      <c r="O51" s="42"/>
      <c r="P51" s="42"/>
      <c r="Q51" s="43"/>
      <c r="R51" s="29"/>
      <c r="T51" s="44"/>
      <c r="U51" s="40"/>
      <c r="V51" s="42"/>
      <c r="W51" s="42"/>
      <c r="X51" s="42"/>
      <c r="Y51" s="43"/>
      <c r="Z51" s="42"/>
      <c r="AA51" s="42"/>
      <c r="AB51" s="42"/>
      <c r="AC51" s="42"/>
      <c r="AD51" s="43"/>
      <c r="AE51" s="42"/>
      <c r="AF51" s="42"/>
      <c r="AG51" s="42"/>
      <c r="AH51" s="42"/>
      <c r="AI51" s="43"/>
      <c r="AJ51" s="29"/>
    </row>
    <row r="52" spans="2:36" ht="12.95" customHeight="1" thickBot="1" x14ac:dyDescent="0.25">
      <c r="C52" s="46"/>
      <c r="D52" s="47"/>
      <c r="E52" s="47"/>
      <c r="F52" s="47"/>
      <c r="G52" s="48"/>
      <c r="H52" s="47"/>
      <c r="I52" s="47"/>
      <c r="J52" s="47"/>
      <c r="K52" s="47"/>
      <c r="L52" s="48"/>
      <c r="M52" s="47"/>
      <c r="N52" s="47"/>
      <c r="O52" s="47"/>
      <c r="P52" s="47"/>
      <c r="Q52" s="48"/>
      <c r="R52" s="29"/>
      <c r="U52" s="46"/>
      <c r="V52" s="47"/>
      <c r="W52" s="47"/>
      <c r="X52" s="47"/>
      <c r="Y52" s="48"/>
      <c r="Z52" s="47"/>
      <c r="AA52" s="47"/>
      <c r="AB52" s="47"/>
      <c r="AC52" s="47"/>
      <c r="AD52" s="48"/>
      <c r="AE52" s="47"/>
      <c r="AF52" s="47"/>
      <c r="AG52" s="47"/>
      <c r="AH52" s="47"/>
      <c r="AI52" s="48"/>
      <c r="AJ52" s="29"/>
    </row>
    <row r="53" spans="2:36" ht="12.95" customHeight="1" x14ac:dyDescent="0.2">
      <c r="B53" s="49">
        <f>B48+5</f>
        <v>60</v>
      </c>
      <c r="C53" s="40"/>
      <c r="D53" s="42"/>
      <c r="E53" s="42"/>
      <c r="F53" s="42"/>
      <c r="G53" s="43"/>
      <c r="H53" s="42"/>
      <c r="I53" s="42"/>
      <c r="J53" s="42"/>
      <c r="K53" s="42"/>
      <c r="L53" s="43"/>
      <c r="M53" s="42"/>
      <c r="N53" s="42"/>
      <c r="O53" s="42"/>
      <c r="P53" s="42"/>
      <c r="Q53" s="43"/>
      <c r="R53" s="29"/>
      <c r="T53" s="49">
        <f>T48+5</f>
        <v>60</v>
      </c>
      <c r="U53" s="40"/>
      <c r="V53" s="42"/>
      <c r="W53" s="42"/>
      <c r="X53" s="42"/>
      <c r="Y53" s="43"/>
      <c r="Z53" s="42"/>
      <c r="AA53" s="42"/>
      <c r="AB53" s="42"/>
      <c r="AC53" s="42"/>
      <c r="AD53" s="43"/>
      <c r="AE53" s="42"/>
      <c r="AF53" s="42"/>
      <c r="AG53" s="42"/>
      <c r="AH53" s="42"/>
      <c r="AI53" s="43"/>
      <c r="AJ53" s="29"/>
    </row>
    <row r="54" spans="2:36" ht="11.25" customHeight="1" x14ac:dyDescent="0.2">
      <c r="B54" s="45" t="s">
        <v>42</v>
      </c>
      <c r="C54" s="50"/>
      <c r="D54" s="51"/>
      <c r="E54" s="51"/>
      <c r="F54" s="51"/>
      <c r="G54" s="52">
        <v>5</v>
      </c>
      <c r="H54" s="53"/>
      <c r="I54" s="53"/>
      <c r="J54" s="53"/>
      <c r="K54" s="53"/>
      <c r="L54" s="52">
        <v>10</v>
      </c>
      <c r="M54" s="53"/>
      <c r="N54" s="53"/>
      <c r="O54" s="53"/>
      <c r="P54" s="53"/>
      <c r="Q54" s="52">
        <v>15</v>
      </c>
      <c r="R54" s="29"/>
      <c r="S54" s="50"/>
      <c r="T54" s="54" t="s">
        <v>42</v>
      </c>
      <c r="V54" s="51"/>
      <c r="W54" s="51"/>
      <c r="X54" s="55"/>
      <c r="Y54" s="52">
        <v>5</v>
      </c>
      <c r="Z54" s="53"/>
      <c r="AA54" s="53"/>
      <c r="AB54" s="53"/>
      <c r="AC54" s="53"/>
      <c r="AD54" s="52">
        <v>10</v>
      </c>
      <c r="AE54" s="53"/>
      <c r="AF54" s="53"/>
      <c r="AG54" s="53"/>
      <c r="AH54" s="53"/>
      <c r="AI54" s="52">
        <v>15</v>
      </c>
      <c r="AJ54" s="29"/>
    </row>
    <row r="55" spans="2:36" ht="6" customHeight="1" x14ac:dyDescent="0.2"/>
  </sheetData>
  <sheetProtection password="F23E" sheet="1" objects="1" scenarios="1"/>
  <mergeCells count="40">
    <mergeCell ref="A32:A48"/>
    <mergeCell ref="S32:S48"/>
    <mergeCell ref="AB10:AC10"/>
    <mergeCell ref="J10:K10"/>
    <mergeCell ref="E4:Q4"/>
    <mergeCell ref="H5:Q5"/>
    <mergeCell ref="J7:Q7"/>
    <mergeCell ref="F8:Q8"/>
    <mergeCell ref="D9:Q9"/>
    <mergeCell ref="D10:I10"/>
    <mergeCell ref="B11:E11"/>
    <mergeCell ref="T9:U9"/>
    <mergeCell ref="T10:U10"/>
    <mergeCell ref="T11:W11"/>
    <mergeCell ref="X11:AI11"/>
    <mergeCell ref="B7:I7"/>
    <mergeCell ref="B8:E8"/>
    <mergeCell ref="B9:C9"/>
    <mergeCell ref="B10:C10"/>
    <mergeCell ref="T3:V3"/>
    <mergeCell ref="T4:W4"/>
    <mergeCell ref="T5:W5"/>
    <mergeCell ref="T7:AA7"/>
    <mergeCell ref="T8:W8"/>
    <mergeCell ref="D1:AE1"/>
    <mergeCell ref="L10:Q10"/>
    <mergeCell ref="F11:Q11"/>
    <mergeCell ref="W3:AI3"/>
    <mergeCell ref="X4:AI4"/>
    <mergeCell ref="X5:AI5"/>
    <mergeCell ref="AB7:AI7"/>
    <mergeCell ref="X8:AI8"/>
    <mergeCell ref="V9:AI9"/>
    <mergeCell ref="D3:Q3"/>
    <mergeCell ref="V10:AA10"/>
    <mergeCell ref="AD10:AI10"/>
    <mergeCell ref="B2:AH2"/>
    <mergeCell ref="B3:C3"/>
    <mergeCell ref="B4:D4"/>
    <mergeCell ref="B5:G5"/>
  </mergeCells>
  <conditionalFormatting sqref="B13">
    <cfRule type="cellIs" dxfId="0" priority="1" stopIfTrue="1" operator="lessThan">
      <formula>5</formula>
    </cfRule>
  </conditionalFormatting>
  <dataValidations count="1">
    <dataValidation type="whole" allowBlank="1" showInputMessage="1" showErrorMessage="1" errorTitle="Speed out of Range" error="The lowest anticipated speed should be between 5 and 55 mph depending on the type of roadway being studied." promptTitle="Lowest Freeflow Speed" prompt="Input the lowest anticipated measured freeflow speed in a multiple of five (e.g., 20, 25, 30, etc.)" sqref="B13">
      <formula1>5</formula1>
      <formula2>55</formula2>
    </dataValidation>
  </dataValidations>
  <printOptions horizontalCentered="1" verticalCentered="1"/>
  <pageMargins left="0.5" right="0.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58"/>
  <sheetViews>
    <sheetView topLeftCell="A10" workbookViewId="0">
      <selection activeCell="C49" sqref="C49"/>
    </sheetView>
  </sheetViews>
  <sheetFormatPr defaultRowHeight="12.75" x14ac:dyDescent="0.2"/>
  <cols>
    <col min="1" max="1" width="27.5703125" style="2" customWidth="1"/>
    <col min="2" max="2" width="20.7109375" style="2" customWidth="1"/>
    <col min="3" max="3" width="20.7109375" customWidth="1"/>
    <col min="4" max="4" width="15" customWidth="1"/>
    <col min="5" max="8" width="9.140625" hidden="1" customWidth="1"/>
  </cols>
  <sheetData>
    <row r="1" spans="1:8" ht="15" customHeight="1" x14ac:dyDescent="0.2">
      <c r="A1" s="17" t="s">
        <v>15</v>
      </c>
      <c r="B1" s="63" t="s">
        <v>61</v>
      </c>
      <c r="C1" s="11"/>
      <c r="D1" s="11"/>
      <c r="E1">
        <f>IF(AND(CEILING($B$7,5)-FLOOR($B$6,5)&lt;41,(FLOOR(AVERAGE($B$6:$B$7)-20,5)+40&gt;$B$7)),FLOOR(AVERAGE($B$6:$B$7)-20,5),$B$6)</f>
        <v>20</v>
      </c>
    </row>
    <row r="2" spans="1:8" ht="15" customHeight="1" x14ac:dyDescent="0.2">
      <c r="A2" s="17" t="s">
        <v>17</v>
      </c>
      <c r="B2" s="67" t="s">
        <v>62</v>
      </c>
      <c r="C2" s="11"/>
      <c r="D2" s="11"/>
      <c r="E2">
        <f>E1+40</f>
        <v>60</v>
      </c>
    </row>
    <row r="3" spans="1:8" ht="15" customHeight="1" x14ac:dyDescent="0.2">
      <c r="A3" s="17" t="s">
        <v>29</v>
      </c>
      <c r="B3" s="67" t="s">
        <v>63</v>
      </c>
      <c r="C3" s="11"/>
      <c r="D3" s="11"/>
    </row>
    <row r="4" spans="1:8" ht="15" customHeight="1" x14ac:dyDescent="0.2">
      <c r="A4" s="17" t="s">
        <v>23</v>
      </c>
      <c r="B4" s="67" t="s">
        <v>64</v>
      </c>
      <c r="C4" s="11"/>
      <c r="D4" s="11"/>
      <c r="E4" s="14"/>
    </row>
    <row r="5" spans="1:8" ht="15" customHeight="1" x14ac:dyDescent="0.2">
      <c r="A5" s="17" t="s">
        <v>28</v>
      </c>
      <c r="B5" s="58">
        <v>40</v>
      </c>
      <c r="C5" s="11"/>
      <c r="D5" s="11"/>
    </row>
    <row r="6" spans="1:8" ht="15" customHeight="1" x14ac:dyDescent="0.2">
      <c r="A6" s="17" t="s">
        <v>24</v>
      </c>
      <c r="B6" s="57">
        <v>30</v>
      </c>
      <c r="C6" s="11"/>
      <c r="D6" s="11"/>
    </row>
    <row r="7" spans="1:8" ht="15" customHeight="1" x14ac:dyDescent="0.2">
      <c r="A7" s="17" t="s">
        <v>22</v>
      </c>
      <c r="B7" s="57">
        <v>52</v>
      </c>
      <c r="D7" s="11"/>
    </row>
    <row r="8" spans="1:8" ht="15" customHeight="1" x14ac:dyDescent="0.2">
      <c r="A8" s="17" t="s">
        <v>16</v>
      </c>
      <c r="B8" s="78" t="s">
        <v>65</v>
      </c>
      <c r="C8" s="11"/>
      <c r="D8" s="11"/>
    </row>
    <row r="9" spans="1:8" ht="21" customHeight="1" x14ac:dyDescent="0.2">
      <c r="A9" s="19" t="s">
        <v>53</v>
      </c>
      <c r="B9" s="63" t="s">
        <v>66</v>
      </c>
      <c r="C9" s="17" t="s">
        <v>54</v>
      </c>
      <c r="D9" s="76" t="s">
        <v>72</v>
      </c>
    </row>
    <row r="10" spans="1:8" ht="15" customHeight="1" x14ac:dyDescent="0.2">
      <c r="A10" s="17" t="s">
        <v>25</v>
      </c>
      <c r="B10" s="67" t="s">
        <v>67</v>
      </c>
      <c r="C10" s="17" t="s">
        <v>25</v>
      </c>
      <c r="D10" s="67" t="s">
        <v>67</v>
      </c>
      <c r="F10" t="str">
        <f>IF(B10=D10,B10,CONCATENATE(B10," &amp; ",D10))</f>
        <v>J.J.</v>
      </c>
    </row>
    <row r="11" spans="1:8" ht="15" customHeight="1" x14ac:dyDescent="0.2">
      <c r="A11" s="17" t="s">
        <v>18</v>
      </c>
      <c r="B11" s="69" t="s">
        <v>68</v>
      </c>
      <c r="C11" s="17" t="s">
        <v>18</v>
      </c>
      <c r="D11" s="69" t="s">
        <v>68</v>
      </c>
      <c r="F11" t="str">
        <f>IF(VALUE(B11)=VALUE(D11),B11,IF(VALUE(B11)&gt;VALUE(D11),CONCATENATE(D11," &amp; ",B11),CONCATENATE(B11," &amp; ",D11)))</f>
        <v>5/19/10</v>
      </c>
    </row>
    <row r="12" spans="1:8" ht="15" customHeight="1" x14ac:dyDescent="0.2">
      <c r="A12" s="17" t="s">
        <v>32</v>
      </c>
      <c r="B12" s="69" t="s">
        <v>69</v>
      </c>
      <c r="C12" s="17" t="s">
        <v>32</v>
      </c>
      <c r="D12" s="69" t="s">
        <v>73</v>
      </c>
      <c r="F12">
        <f>VALUE(B12)</f>
        <v>0.3611111111111111</v>
      </c>
      <c r="G12">
        <f>VALUE(D12)</f>
        <v>0.41319444444444442</v>
      </c>
      <c r="H12" t="str">
        <f>IF(SMALL(F12:G12,1)=VALUE(B12),B12,D12)</f>
        <v>8:40 AM</v>
      </c>
    </row>
    <row r="13" spans="1:8" ht="15" customHeight="1" x14ac:dyDescent="0.2">
      <c r="A13" s="17" t="s">
        <v>19</v>
      </c>
      <c r="B13" s="69" t="s">
        <v>70</v>
      </c>
      <c r="C13" s="17" t="s">
        <v>19</v>
      </c>
      <c r="D13" s="69" t="s">
        <v>74</v>
      </c>
      <c r="F13">
        <f>VALUE(B13)</f>
        <v>0.40972222222222227</v>
      </c>
      <c r="G13">
        <f>VALUE(D13)</f>
        <v>0.44791666666666669</v>
      </c>
      <c r="H13" t="str">
        <f>IF(LARGE(F13:G13,1)=VALUE(B13),B13,D13)</f>
        <v>10:45 AM</v>
      </c>
    </row>
    <row r="14" spans="1:8" ht="15" customHeight="1" x14ac:dyDescent="0.2">
      <c r="A14" s="17" t="s">
        <v>37</v>
      </c>
      <c r="B14" s="77" t="s">
        <v>71</v>
      </c>
      <c r="C14" s="17" t="s">
        <v>37</v>
      </c>
      <c r="D14" s="77" t="s">
        <v>71</v>
      </c>
    </row>
    <row r="15" spans="1:8" x14ac:dyDescent="0.2">
      <c r="A15" s="19"/>
      <c r="B15" s="18"/>
      <c r="C15" s="11"/>
      <c r="D15" s="11"/>
    </row>
    <row r="16" spans="1:8" ht="25.5" customHeight="1" x14ac:dyDescent="0.2">
      <c r="A16" s="17"/>
      <c r="B16" s="99" t="s">
        <v>52</v>
      </c>
      <c r="C16" s="99"/>
      <c r="D16" s="64"/>
    </row>
    <row r="17" spans="1:5" x14ac:dyDescent="0.2">
      <c r="A17" s="2" t="s">
        <v>30</v>
      </c>
      <c r="B17" s="20" t="str">
        <f>B9</f>
        <v xml:space="preserve">Eastbound </v>
      </c>
      <c r="C17" s="62" t="str">
        <f>D9</f>
        <v>Westbound</v>
      </c>
      <c r="E17" s="2" t="s">
        <v>51</v>
      </c>
    </row>
    <row r="18" spans="1:5" ht="12.95" customHeight="1" x14ac:dyDescent="0.2">
      <c r="A18" s="2">
        <f>E1</f>
        <v>20</v>
      </c>
      <c r="B18" s="15"/>
      <c r="C18" s="15"/>
      <c r="E18">
        <f t="shared" ref="E18:E58" si="0">B18+C18</f>
        <v>0</v>
      </c>
    </row>
    <row r="19" spans="1:5" ht="12.95" customHeight="1" x14ac:dyDescent="0.2">
      <c r="A19" s="60">
        <f t="shared" ref="A19:A58" si="1">A18+1</f>
        <v>21</v>
      </c>
      <c r="B19" s="61"/>
      <c r="C19" s="61"/>
      <c r="E19">
        <f t="shared" si="0"/>
        <v>0</v>
      </c>
    </row>
    <row r="20" spans="1:5" ht="12.95" customHeight="1" x14ac:dyDescent="0.2">
      <c r="A20" s="2">
        <f t="shared" si="1"/>
        <v>22</v>
      </c>
      <c r="B20" s="15"/>
      <c r="C20" s="15"/>
      <c r="E20">
        <f t="shared" si="0"/>
        <v>0</v>
      </c>
    </row>
    <row r="21" spans="1:5" ht="12.95" customHeight="1" x14ac:dyDescent="0.2">
      <c r="A21" s="60">
        <f t="shared" si="1"/>
        <v>23</v>
      </c>
      <c r="B21" s="61"/>
      <c r="C21" s="61"/>
      <c r="E21">
        <f t="shared" si="0"/>
        <v>0</v>
      </c>
    </row>
    <row r="22" spans="1:5" ht="12.95" customHeight="1" x14ac:dyDescent="0.2">
      <c r="A22" s="2">
        <f t="shared" si="1"/>
        <v>24</v>
      </c>
      <c r="B22" s="15"/>
      <c r="C22" s="15"/>
      <c r="E22">
        <f t="shared" si="0"/>
        <v>0</v>
      </c>
    </row>
    <row r="23" spans="1:5" ht="12.95" customHeight="1" x14ac:dyDescent="0.2">
      <c r="A23" s="60">
        <f t="shared" si="1"/>
        <v>25</v>
      </c>
      <c r="B23" s="61"/>
      <c r="C23" s="61"/>
      <c r="E23">
        <f t="shared" si="0"/>
        <v>0</v>
      </c>
    </row>
    <row r="24" spans="1:5" ht="12.95" customHeight="1" x14ac:dyDescent="0.2">
      <c r="A24" s="2">
        <f t="shared" si="1"/>
        <v>26</v>
      </c>
      <c r="B24" s="15"/>
      <c r="C24" s="15"/>
      <c r="E24">
        <f t="shared" si="0"/>
        <v>0</v>
      </c>
    </row>
    <row r="25" spans="1:5" ht="12.95" customHeight="1" x14ac:dyDescent="0.2">
      <c r="A25" s="60">
        <f t="shared" si="1"/>
        <v>27</v>
      </c>
      <c r="B25" s="61"/>
      <c r="C25" s="61"/>
      <c r="E25">
        <f t="shared" si="0"/>
        <v>0</v>
      </c>
    </row>
    <row r="26" spans="1:5" ht="12.95" customHeight="1" x14ac:dyDescent="0.2">
      <c r="A26" s="2">
        <f t="shared" si="1"/>
        <v>28</v>
      </c>
      <c r="B26" s="15"/>
      <c r="C26" s="15"/>
      <c r="E26">
        <f t="shared" si="0"/>
        <v>0</v>
      </c>
    </row>
    <row r="27" spans="1:5" ht="12.95" customHeight="1" x14ac:dyDescent="0.2">
      <c r="A27" s="60">
        <f t="shared" si="1"/>
        <v>29</v>
      </c>
      <c r="B27" s="61"/>
      <c r="C27" s="61"/>
      <c r="E27">
        <f t="shared" si="0"/>
        <v>0</v>
      </c>
    </row>
    <row r="28" spans="1:5" ht="12.95" customHeight="1" x14ac:dyDescent="0.2">
      <c r="A28" s="2">
        <f t="shared" si="1"/>
        <v>30</v>
      </c>
      <c r="B28" s="15"/>
      <c r="C28" s="15"/>
      <c r="E28">
        <f t="shared" si="0"/>
        <v>0</v>
      </c>
    </row>
    <row r="29" spans="1:5" ht="12.95" customHeight="1" x14ac:dyDescent="0.2">
      <c r="A29" s="60">
        <f t="shared" si="1"/>
        <v>31</v>
      </c>
      <c r="B29" s="61">
        <v>1</v>
      </c>
      <c r="C29" s="61"/>
      <c r="E29">
        <f t="shared" si="0"/>
        <v>1</v>
      </c>
    </row>
    <row r="30" spans="1:5" ht="12.95" customHeight="1" x14ac:dyDescent="0.2">
      <c r="A30" s="2">
        <f t="shared" si="1"/>
        <v>32</v>
      </c>
      <c r="B30" s="15"/>
      <c r="C30" s="15">
        <v>1</v>
      </c>
      <c r="E30">
        <f t="shared" si="0"/>
        <v>1</v>
      </c>
    </row>
    <row r="31" spans="1:5" ht="12.95" customHeight="1" x14ac:dyDescent="0.2">
      <c r="A31" s="60">
        <f t="shared" si="1"/>
        <v>33</v>
      </c>
      <c r="B31" s="61">
        <v>1</v>
      </c>
      <c r="C31" s="61"/>
      <c r="E31">
        <f t="shared" si="0"/>
        <v>1</v>
      </c>
    </row>
    <row r="32" spans="1:5" ht="12.95" customHeight="1" x14ac:dyDescent="0.2">
      <c r="A32" s="2">
        <f t="shared" si="1"/>
        <v>34</v>
      </c>
      <c r="B32" s="15">
        <v>1</v>
      </c>
      <c r="C32" s="15">
        <v>1</v>
      </c>
      <c r="E32">
        <f t="shared" si="0"/>
        <v>2</v>
      </c>
    </row>
    <row r="33" spans="1:5" ht="12.95" customHeight="1" x14ac:dyDescent="0.2">
      <c r="A33" s="60">
        <f t="shared" si="1"/>
        <v>35</v>
      </c>
      <c r="B33" s="61">
        <v>2</v>
      </c>
      <c r="C33" s="61">
        <v>3</v>
      </c>
      <c r="E33">
        <f t="shared" si="0"/>
        <v>5</v>
      </c>
    </row>
    <row r="34" spans="1:5" ht="12.95" customHeight="1" x14ac:dyDescent="0.2">
      <c r="A34" s="2">
        <f t="shared" si="1"/>
        <v>36</v>
      </c>
      <c r="B34" s="15">
        <v>4</v>
      </c>
      <c r="C34" s="15">
        <v>2</v>
      </c>
      <c r="E34">
        <f t="shared" si="0"/>
        <v>6</v>
      </c>
    </row>
    <row r="35" spans="1:5" ht="12.95" customHeight="1" x14ac:dyDescent="0.2">
      <c r="A35" s="60">
        <f t="shared" si="1"/>
        <v>37</v>
      </c>
      <c r="B35" s="61">
        <v>6</v>
      </c>
      <c r="C35" s="61">
        <v>3</v>
      </c>
      <c r="E35">
        <f t="shared" si="0"/>
        <v>9</v>
      </c>
    </row>
    <row r="36" spans="1:5" ht="12.95" customHeight="1" x14ac:dyDescent="0.2">
      <c r="A36" s="2">
        <f t="shared" si="1"/>
        <v>38</v>
      </c>
      <c r="B36" s="15">
        <v>5</v>
      </c>
      <c r="C36" s="15">
        <v>7</v>
      </c>
      <c r="E36">
        <f t="shared" si="0"/>
        <v>12</v>
      </c>
    </row>
    <row r="37" spans="1:5" ht="12.95" customHeight="1" x14ac:dyDescent="0.2">
      <c r="A37" s="60">
        <f t="shared" si="1"/>
        <v>39</v>
      </c>
      <c r="B37" s="61">
        <v>7</v>
      </c>
      <c r="C37" s="61">
        <v>13</v>
      </c>
      <c r="E37">
        <f t="shared" si="0"/>
        <v>20</v>
      </c>
    </row>
    <row r="38" spans="1:5" ht="12.95" customHeight="1" x14ac:dyDescent="0.2">
      <c r="A38" s="2">
        <f t="shared" si="1"/>
        <v>40</v>
      </c>
      <c r="B38" s="15">
        <v>9</v>
      </c>
      <c r="C38" s="15">
        <v>18</v>
      </c>
      <c r="E38">
        <f t="shared" si="0"/>
        <v>27</v>
      </c>
    </row>
    <row r="39" spans="1:5" ht="12.95" customHeight="1" x14ac:dyDescent="0.2">
      <c r="A39" s="60">
        <f t="shared" si="1"/>
        <v>41</v>
      </c>
      <c r="B39" s="61">
        <v>17</v>
      </c>
      <c r="C39" s="61">
        <v>16</v>
      </c>
      <c r="E39">
        <f t="shared" si="0"/>
        <v>33</v>
      </c>
    </row>
    <row r="40" spans="1:5" ht="12.95" customHeight="1" x14ac:dyDescent="0.2">
      <c r="A40" s="2">
        <f t="shared" si="1"/>
        <v>42</v>
      </c>
      <c r="B40" s="15">
        <v>16</v>
      </c>
      <c r="C40" s="15">
        <v>13</v>
      </c>
      <c r="E40">
        <f t="shared" si="0"/>
        <v>29</v>
      </c>
    </row>
    <row r="41" spans="1:5" ht="12.95" customHeight="1" x14ac:dyDescent="0.2">
      <c r="A41" s="60">
        <f t="shared" si="1"/>
        <v>43</v>
      </c>
      <c r="B41" s="61">
        <v>13</v>
      </c>
      <c r="C41" s="61">
        <v>6</v>
      </c>
      <c r="E41">
        <f t="shared" si="0"/>
        <v>19</v>
      </c>
    </row>
    <row r="42" spans="1:5" ht="12.95" customHeight="1" x14ac:dyDescent="0.2">
      <c r="A42" s="2">
        <f t="shared" si="1"/>
        <v>44</v>
      </c>
      <c r="B42" s="15">
        <v>6</v>
      </c>
      <c r="C42" s="15">
        <v>5</v>
      </c>
      <c r="E42">
        <f t="shared" si="0"/>
        <v>11</v>
      </c>
    </row>
    <row r="43" spans="1:5" ht="12.95" customHeight="1" x14ac:dyDescent="0.2">
      <c r="A43" s="60">
        <f t="shared" si="1"/>
        <v>45</v>
      </c>
      <c r="B43" s="61">
        <v>3</v>
      </c>
      <c r="C43" s="61">
        <v>6</v>
      </c>
      <c r="E43">
        <f t="shared" si="0"/>
        <v>9</v>
      </c>
    </row>
    <row r="44" spans="1:5" ht="12.95" customHeight="1" x14ac:dyDescent="0.2">
      <c r="A44" s="2">
        <f t="shared" si="1"/>
        <v>46</v>
      </c>
      <c r="B44" s="15">
        <v>4</v>
      </c>
      <c r="C44" s="15">
        <v>3</v>
      </c>
      <c r="E44">
        <f t="shared" si="0"/>
        <v>7</v>
      </c>
    </row>
    <row r="45" spans="1:5" ht="12.95" customHeight="1" x14ac:dyDescent="0.2">
      <c r="A45" s="60">
        <f t="shared" si="1"/>
        <v>47</v>
      </c>
      <c r="B45" s="61">
        <v>1</v>
      </c>
      <c r="C45" s="61">
        <v>1</v>
      </c>
      <c r="E45">
        <f t="shared" si="0"/>
        <v>2</v>
      </c>
    </row>
    <row r="46" spans="1:5" ht="12.95" customHeight="1" x14ac:dyDescent="0.2">
      <c r="A46" s="2">
        <f t="shared" si="1"/>
        <v>48</v>
      </c>
      <c r="B46" s="15"/>
      <c r="C46" s="15">
        <v>1</v>
      </c>
      <c r="E46">
        <f t="shared" si="0"/>
        <v>1</v>
      </c>
    </row>
    <row r="47" spans="1:5" ht="12.95" customHeight="1" x14ac:dyDescent="0.2">
      <c r="A47" s="60">
        <f t="shared" si="1"/>
        <v>49</v>
      </c>
      <c r="B47" s="61">
        <v>2</v>
      </c>
      <c r="C47" s="61"/>
      <c r="E47">
        <f t="shared" si="0"/>
        <v>2</v>
      </c>
    </row>
    <row r="48" spans="1:5" ht="12.95" customHeight="1" x14ac:dyDescent="0.2">
      <c r="A48" s="2">
        <f t="shared" si="1"/>
        <v>50</v>
      </c>
      <c r="B48" s="15">
        <v>1</v>
      </c>
      <c r="C48" s="15">
        <v>1</v>
      </c>
      <c r="E48">
        <f t="shared" si="0"/>
        <v>2</v>
      </c>
    </row>
    <row r="49" spans="1:5" ht="12.95" customHeight="1" x14ac:dyDescent="0.2">
      <c r="A49" s="60">
        <f t="shared" si="1"/>
        <v>51</v>
      </c>
      <c r="B49" s="61"/>
      <c r="C49" s="61"/>
      <c r="E49">
        <f t="shared" si="0"/>
        <v>0</v>
      </c>
    </row>
    <row r="50" spans="1:5" ht="12.95" customHeight="1" x14ac:dyDescent="0.2">
      <c r="A50" s="2">
        <f t="shared" si="1"/>
        <v>52</v>
      </c>
      <c r="B50" s="15">
        <v>1</v>
      </c>
      <c r="C50" s="15"/>
      <c r="E50">
        <f t="shared" si="0"/>
        <v>1</v>
      </c>
    </row>
    <row r="51" spans="1:5" ht="12.95" customHeight="1" x14ac:dyDescent="0.2">
      <c r="A51" s="60">
        <f t="shared" si="1"/>
        <v>53</v>
      </c>
      <c r="B51" s="61"/>
      <c r="C51" s="61"/>
      <c r="E51">
        <f t="shared" si="0"/>
        <v>0</v>
      </c>
    </row>
    <row r="52" spans="1:5" ht="12.95" customHeight="1" x14ac:dyDescent="0.2">
      <c r="A52" s="2">
        <f t="shared" si="1"/>
        <v>54</v>
      </c>
      <c r="B52" s="15"/>
      <c r="C52" s="15"/>
      <c r="E52">
        <f t="shared" si="0"/>
        <v>0</v>
      </c>
    </row>
    <row r="53" spans="1:5" ht="12.95" customHeight="1" x14ac:dyDescent="0.2">
      <c r="A53" s="60">
        <f t="shared" si="1"/>
        <v>55</v>
      </c>
      <c r="B53" s="61"/>
      <c r="C53" s="61"/>
      <c r="E53">
        <f t="shared" si="0"/>
        <v>0</v>
      </c>
    </row>
    <row r="54" spans="1:5" ht="12.95" customHeight="1" x14ac:dyDescent="0.2">
      <c r="A54" s="2">
        <f t="shared" si="1"/>
        <v>56</v>
      </c>
      <c r="B54" s="15"/>
      <c r="C54" s="15"/>
      <c r="E54">
        <f t="shared" si="0"/>
        <v>0</v>
      </c>
    </row>
    <row r="55" spans="1:5" ht="12.95" customHeight="1" x14ac:dyDescent="0.2">
      <c r="A55" s="60">
        <f t="shared" si="1"/>
        <v>57</v>
      </c>
      <c r="B55" s="61"/>
      <c r="C55" s="61"/>
      <c r="E55">
        <f t="shared" si="0"/>
        <v>0</v>
      </c>
    </row>
    <row r="56" spans="1:5" ht="12.95" customHeight="1" x14ac:dyDescent="0.2">
      <c r="A56" s="2">
        <f t="shared" si="1"/>
        <v>58</v>
      </c>
      <c r="B56" s="15"/>
      <c r="C56" s="15"/>
      <c r="E56">
        <f t="shared" si="0"/>
        <v>0</v>
      </c>
    </row>
    <row r="57" spans="1:5" ht="12.95" customHeight="1" x14ac:dyDescent="0.2">
      <c r="A57" s="60">
        <f t="shared" si="1"/>
        <v>59</v>
      </c>
      <c r="B57" s="61"/>
      <c r="C57" s="61"/>
      <c r="E57">
        <f t="shared" si="0"/>
        <v>0</v>
      </c>
    </row>
    <row r="58" spans="1:5" ht="12.95" customHeight="1" x14ac:dyDescent="0.2">
      <c r="A58" s="2">
        <f t="shared" si="1"/>
        <v>60</v>
      </c>
      <c r="B58" s="15"/>
      <c r="C58" s="15"/>
      <c r="E58">
        <f t="shared" si="0"/>
        <v>0</v>
      </c>
    </row>
  </sheetData>
  <sheetProtection password="F23E" sheet="1" objects="1" scenarios="1" selectLockedCells="1"/>
  <mergeCells count="1">
    <mergeCell ref="B16:C16"/>
  </mergeCells>
  <dataValidations count="2">
    <dataValidation type="whole" allowBlank="1" showInputMessage="1" showErrorMessage="1" errorTitle="Speed out of Range" error="The range of speeds is limited to 40 mph.  Discard the highest and lowest recorded speeds to bring the range to within 40 mph." sqref="B7">
      <formula1>B6</formula1>
      <formula2>B6+40</formula2>
    </dataValidation>
    <dataValidation type="whole" operator="greaterThan" allowBlank="1" showInputMessage="1" showErrorMessage="1" errorTitle="Speed out of Range." error="The speed analysis is limited to a 40 mph range of speeds.  Eliminate the outliers to bring the observed speeds into a 40 mph range." sqref="E7">
      <formula1>40</formula1>
    </dataValidation>
  </dataValidations>
  <pageMargins left="0.75" right="0.75" top="1" bottom="1" header="0.5" footer="0.5"/>
  <pageSetup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C66"/>
  <sheetViews>
    <sheetView workbookViewId="0"/>
  </sheetViews>
  <sheetFormatPr defaultRowHeight="12.75" x14ac:dyDescent="0.2"/>
  <cols>
    <col min="1" max="1" width="1.7109375" customWidth="1"/>
    <col min="2" max="2" width="5.7109375" customWidth="1"/>
    <col min="3" max="3" width="7.5703125" style="2" customWidth="1"/>
    <col min="4" max="4" width="12.5703125" style="2" customWidth="1"/>
    <col min="5" max="5" width="7.28515625" style="2" customWidth="1"/>
    <col min="6" max="6" width="9.28515625" style="2" customWidth="1"/>
    <col min="7" max="7" width="4.42578125" customWidth="1"/>
    <col min="8" max="8" width="5" customWidth="1"/>
    <col min="9" max="9" width="5.5703125" customWidth="1"/>
    <col min="10" max="11" width="6.42578125" customWidth="1"/>
    <col min="12" max="12" width="9.140625" customWidth="1"/>
    <col min="13" max="13" width="6.28515625" customWidth="1"/>
    <col min="14" max="14" width="8.140625" customWidth="1"/>
    <col min="15" max="15" width="1.7109375" customWidth="1"/>
    <col min="16" max="16" width="9.140625" hidden="1" customWidth="1"/>
    <col min="17" max="17" width="8.28515625" hidden="1" customWidth="1"/>
    <col min="18" max="23" width="8.42578125" hidden="1" customWidth="1"/>
    <col min="24" max="24" width="10" hidden="1" customWidth="1"/>
    <col min="25" max="27" width="8.42578125" hidden="1" customWidth="1"/>
    <col min="28" max="29" width="9.140625" hidden="1" customWidth="1"/>
  </cols>
  <sheetData>
    <row r="1" spans="1:25" ht="21.75" customHeight="1" x14ac:dyDescent="0.2">
      <c r="A1" s="81" t="s">
        <v>56</v>
      </c>
      <c r="C1" s="1"/>
      <c r="D1" s="1"/>
      <c r="E1" s="1"/>
      <c r="G1" s="16" t="s">
        <v>31</v>
      </c>
      <c r="H1" s="1"/>
      <c r="I1" s="1"/>
      <c r="J1" s="1"/>
      <c r="K1" s="1"/>
      <c r="L1" s="1"/>
      <c r="M1" s="1"/>
      <c r="N1" s="82" t="s">
        <v>57</v>
      </c>
    </row>
    <row r="2" spans="1:25" ht="21" customHeight="1" x14ac:dyDescent="0.2">
      <c r="B2" s="104" t="s">
        <v>47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"/>
    </row>
    <row r="3" spans="1:25" s="65" customFormat="1" ht="16.5" customHeight="1" x14ac:dyDescent="0.2">
      <c r="B3" s="65" t="str">
        <f>CONCATENATE("CITY:  ",'Wrksheet Input'!B1)</f>
        <v>CITY:  Ranchester</v>
      </c>
      <c r="C3" s="2"/>
      <c r="E3" s="2"/>
      <c r="F3" s="105" t="str">
        <f>CONCATENATE("COUNTY:  ",'Wrksheet Input'!B2)</f>
        <v>COUNTY:  Sheridan</v>
      </c>
      <c r="G3" s="105"/>
      <c r="H3" s="105"/>
      <c r="I3" s="105"/>
      <c r="J3" s="105" t="str">
        <f>CONCATENATE("ROUTE:  ",'Wrksheet Input'!B3)</f>
        <v>ROUTE:  US 14 (Dayton St.)</v>
      </c>
      <c r="K3" s="105"/>
      <c r="L3" s="105"/>
      <c r="M3" s="105"/>
      <c r="N3" s="105"/>
    </row>
    <row r="4" spans="1:25" ht="12.75" customHeight="1" x14ac:dyDescent="0.2">
      <c r="B4" s="66" t="str">
        <f>CONCATENATE("SPEED LIMIT:  ",'Wrksheet Input'!B5," MPH")</f>
        <v>SPEED LIMIT:  40 MPH</v>
      </c>
      <c r="D4" s="66"/>
      <c r="F4" s="107" t="str">
        <f>CONCATENATE("DIRECTION:  ",'Wrksheet Input'!B9)</f>
        <v xml:space="preserve">DIRECTION:  Eastbound </v>
      </c>
      <c r="G4" s="107"/>
      <c r="H4" s="107"/>
      <c r="I4" s="107"/>
      <c r="J4" s="106" t="str">
        <f>CONCATENATE("LOCATION:  ",'Wrksheet Input'!B4)</f>
        <v>LOCATION:  At 4th Ave. W.</v>
      </c>
      <c r="K4" s="106"/>
      <c r="L4" s="106"/>
      <c r="M4" s="106"/>
      <c r="N4" s="106"/>
    </row>
    <row r="5" spans="1:25" x14ac:dyDescent="0.2">
      <c r="B5" s="8" t="str">
        <f>CONCATENATE("OBSERVER:  ",'Wrksheet Input'!B10)</f>
        <v>OBSERVER:  J.J.</v>
      </c>
      <c r="D5" s="8"/>
      <c r="E5" s="8"/>
      <c r="F5" s="100" t="str">
        <f>CONCATENATE("START TIME:  ",'Wrksheet Input'!B12)</f>
        <v>START TIME:  8:40 AM</v>
      </c>
      <c r="G5" s="100"/>
      <c r="H5" s="100"/>
      <c r="I5" s="100"/>
      <c r="J5" s="106" t="str">
        <f>CONCATENATE("WEATHER:  ",'Wrksheet Input'!B14)</f>
        <v>WEATHER:  Clear and Warm</v>
      </c>
      <c r="K5" s="106"/>
      <c r="L5" s="106"/>
      <c r="M5" s="106"/>
      <c r="N5" s="106"/>
    </row>
    <row r="6" spans="1:25" x14ac:dyDescent="0.2">
      <c r="B6" s="65" t="str">
        <f>CONCATENATE("DATE:  ",'Wrksheet Input'!B11)</f>
        <v>DATE:  5/19/10</v>
      </c>
      <c r="D6" s="65"/>
      <c r="F6" s="100" t="str">
        <f>CONCATENATE("END TIME:  ",'Wrksheet Input'!B13)</f>
        <v>END TIME:  9:50 AM</v>
      </c>
      <c r="G6" s="100"/>
      <c r="H6" s="100"/>
      <c r="I6" s="100"/>
      <c r="J6" s="65" t="str">
        <f>CONCATENATE("COMMENTS:  ",'Wrksheet Input'!B8)</f>
        <v>COMMENTS:  Example Only</v>
      </c>
      <c r="K6" s="65"/>
      <c r="L6" s="65"/>
      <c r="M6" s="65"/>
    </row>
    <row r="7" spans="1:25" ht="6" customHeight="1" x14ac:dyDescent="0.2"/>
    <row r="8" spans="1:25" ht="12.75" customHeight="1" x14ac:dyDescent="0.2">
      <c r="E8" s="6" t="s">
        <v>12</v>
      </c>
      <c r="G8" s="102" t="s">
        <v>21</v>
      </c>
      <c r="H8" s="103"/>
      <c r="I8" s="103"/>
      <c r="J8" s="103"/>
      <c r="K8" s="103"/>
      <c r="L8" s="103"/>
      <c r="M8" s="103"/>
      <c r="N8" s="103"/>
      <c r="T8" t="s">
        <v>34</v>
      </c>
      <c r="W8" t="s">
        <v>34</v>
      </c>
      <c r="X8" s="11" t="s">
        <v>34</v>
      </c>
      <c r="Y8" s="12" t="s">
        <v>34</v>
      </c>
    </row>
    <row r="9" spans="1:25" x14ac:dyDescent="0.2">
      <c r="C9" s="7" t="s">
        <v>30</v>
      </c>
      <c r="D9" s="7" t="s">
        <v>20</v>
      </c>
      <c r="E9" s="10" t="s">
        <v>35</v>
      </c>
      <c r="F9" s="7" t="s">
        <v>13</v>
      </c>
      <c r="G9" s="103"/>
      <c r="H9" s="103"/>
      <c r="I9" s="103"/>
      <c r="J9" s="103"/>
      <c r="K9" s="103"/>
      <c r="L9" s="103"/>
      <c r="M9" s="103"/>
      <c r="N9" s="103"/>
      <c r="Q9" t="s">
        <v>38</v>
      </c>
      <c r="R9" t="s">
        <v>4</v>
      </c>
      <c r="T9" t="s">
        <v>26</v>
      </c>
      <c r="U9" t="s">
        <v>30</v>
      </c>
      <c r="W9" t="s">
        <v>5</v>
      </c>
      <c r="X9" s="11" t="s">
        <v>6</v>
      </c>
      <c r="Y9" s="12" t="s">
        <v>7</v>
      </c>
    </row>
    <row r="10" spans="1:25" x14ac:dyDescent="0.2">
      <c r="C10" s="2">
        <f>'Wrksheet Input'!A18</f>
        <v>20</v>
      </c>
      <c r="D10" s="2">
        <f>'Wrksheet Input'!B18</f>
        <v>0</v>
      </c>
      <c r="E10" s="2">
        <f>D10</f>
        <v>0</v>
      </c>
      <c r="F10" s="4">
        <f t="shared" ref="F10:F50" si="0">E10/E$50*100</f>
        <v>0</v>
      </c>
      <c r="Q10">
        <f t="shared" ref="Q10:Q50" si="1">+C10-$R$53</f>
        <v>-21.15</v>
      </c>
      <c r="R10">
        <f>Q10*Q10</f>
        <v>447.32249999999993</v>
      </c>
      <c r="T10">
        <f t="shared" ref="T10:T41" si="2">SUM(D10:D19)</f>
        <v>0</v>
      </c>
      <c r="U10">
        <f t="shared" ref="U10:U50" si="3">C10</f>
        <v>20</v>
      </c>
      <c r="V10" s="11"/>
      <c r="W10" s="11">
        <f>IF(U10&lt;$U$53,1,0)</f>
        <v>1</v>
      </c>
      <c r="X10" s="11">
        <f>IF(U10&gt;$W$53,1,0)</f>
        <v>0</v>
      </c>
      <c r="Y10" s="11">
        <f>IF(U10&gt;'Wrksheet Input'!$B$5,1,0)</f>
        <v>0</v>
      </c>
    </row>
    <row r="11" spans="1:25" x14ac:dyDescent="0.2">
      <c r="C11" s="2">
        <f>'Wrksheet Input'!A19</f>
        <v>21</v>
      </c>
      <c r="D11" s="2">
        <f>'Wrksheet Input'!B19</f>
        <v>0</v>
      </c>
      <c r="E11" s="2">
        <f t="shared" ref="E11:E50" si="4">E10+D11</f>
        <v>0</v>
      </c>
      <c r="F11" s="4">
        <f t="shared" si="0"/>
        <v>0</v>
      </c>
      <c r="Q11">
        <f t="shared" si="1"/>
        <v>-20.149999999999999</v>
      </c>
      <c r="R11">
        <f t="shared" ref="R11:R50" si="5">Q11*Q11</f>
        <v>406.02249999999992</v>
      </c>
      <c r="T11">
        <f t="shared" si="2"/>
        <v>0</v>
      </c>
      <c r="U11">
        <f t="shared" si="3"/>
        <v>21</v>
      </c>
      <c r="V11" s="11"/>
      <c r="W11" s="11">
        <f t="shared" ref="W11:W50" si="6">IF(U11&lt;$U$53,1,0)</f>
        <v>1</v>
      </c>
      <c r="X11" s="11">
        <f t="shared" ref="X11:X50" si="7">IF(U11&gt;$W$53,1,0)</f>
        <v>0</v>
      </c>
      <c r="Y11" s="11">
        <f>IF(U11&gt;'Wrksheet Input'!$B$5,1,0)</f>
        <v>0</v>
      </c>
    </row>
    <row r="12" spans="1:25" x14ac:dyDescent="0.2">
      <c r="C12" s="2">
        <f>'Wrksheet Input'!A20</f>
        <v>22</v>
      </c>
      <c r="D12" s="2">
        <f>'Wrksheet Input'!B20</f>
        <v>0</v>
      </c>
      <c r="E12" s="2">
        <f t="shared" si="4"/>
        <v>0</v>
      </c>
      <c r="F12" s="4">
        <f t="shared" si="0"/>
        <v>0</v>
      </c>
      <c r="Q12">
        <f t="shared" si="1"/>
        <v>-19.149999999999999</v>
      </c>
      <c r="R12">
        <f t="shared" si="5"/>
        <v>366.72249999999997</v>
      </c>
      <c r="T12">
        <f t="shared" si="2"/>
        <v>1</v>
      </c>
      <c r="U12">
        <f t="shared" si="3"/>
        <v>22</v>
      </c>
      <c r="W12" s="11">
        <f t="shared" si="6"/>
        <v>1</v>
      </c>
      <c r="X12" s="11">
        <f t="shared" si="7"/>
        <v>0</v>
      </c>
      <c r="Y12" s="11">
        <f>IF(U12&gt;'Wrksheet Input'!$B$5,1,0)</f>
        <v>0</v>
      </c>
    </row>
    <row r="13" spans="1:25" x14ac:dyDescent="0.2">
      <c r="C13" s="2">
        <f>'Wrksheet Input'!A21</f>
        <v>23</v>
      </c>
      <c r="D13" s="2">
        <f>'Wrksheet Input'!B21</f>
        <v>0</v>
      </c>
      <c r="E13" s="2">
        <f t="shared" si="4"/>
        <v>0</v>
      </c>
      <c r="F13" s="4">
        <f t="shared" si="0"/>
        <v>0</v>
      </c>
      <c r="Q13">
        <f t="shared" si="1"/>
        <v>-18.149999999999999</v>
      </c>
      <c r="R13">
        <f t="shared" si="5"/>
        <v>329.42249999999996</v>
      </c>
      <c r="T13">
        <f t="shared" si="2"/>
        <v>1</v>
      </c>
      <c r="U13">
        <f t="shared" si="3"/>
        <v>23</v>
      </c>
      <c r="W13" s="11">
        <f t="shared" si="6"/>
        <v>1</v>
      </c>
      <c r="X13" s="11">
        <f t="shared" si="7"/>
        <v>0</v>
      </c>
      <c r="Y13" s="11">
        <f>IF(U13&gt;'Wrksheet Input'!$B$5,1,0)</f>
        <v>0</v>
      </c>
    </row>
    <row r="14" spans="1:25" x14ac:dyDescent="0.2">
      <c r="C14" s="2">
        <f>'Wrksheet Input'!A22</f>
        <v>24</v>
      </c>
      <c r="D14" s="2">
        <f>'Wrksheet Input'!B22</f>
        <v>0</v>
      </c>
      <c r="E14" s="2">
        <f t="shared" si="4"/>
        <v>0</v>
      </c>
      <c r="F14" s="4">
        <f t="shared" si="0"/>
        <v>0</v>
      </c>
      <c r="Q14">
        <f t="shared" si="1"/>
        <v>-17.149999999999999</v>
      </c>
      <c r="R14">
        <f t="shared" si="5"/>
        <v>294.12249999999995</v>
      </c>
      <c r="T14">
        <f t="shared" si="2"/>
        <v>2</v>
      </c>
      <c r="U14">
        <f t="shared" si="3"/>
        <v>24</v>
      </c>
      <c r="W14" s="11">
        <f t="shared" si="6"/>
        <v>1</v>
      </c>
      <c r="X14" s="11">
        <f t="shared" si="7"/>
        <v>0</v>
      </c>
      <c r="Y14" s="11">
        <f>IF(U14&gt;'Wrksheet Input'!$B$5,1,0)</f>
        <v>0</v>
      </c>
    </row>
    <row r="15" spans="1:25" x14ac:dyDescent="0.2">
      <c r="C15" s="2">
        <f>'Wrksheet Input'!A23</f>
        <v>25</v>
      </c>
      <c r="D15" s="2">
        <f>'Wrksheet Input'!B23</f>
        <v>0</v>
      </c>
      <c r="E15" s="2">
        <f t="shared" si="4"/>
        <v>0</v>
      </c>
      <c r="F15" s="4">
        <f t="shared" si="0"/>
        <v>0</v>
      </c>
      <c r="Q15">
        <f t="shared" si="1"/>
        <v>-16.149999999999999</v>
      </c>
      <c r="R15">
        <f t="shared" si="5"/>
        <v>260.82249999999993</v>
      </c>
      <c r="T15">
        <f t="shared" si="2"/>
        <v>3</v>
      </c>
      <c r="U15">
        <f t="shared" si="3"/>
        <v>25</v>
      </c>
      <c r="W15" s="11">
        <f t="shared" si="6"/>
        <v>1</v>
      </c>
      <c r="X15" s="11">
        <f t="shared" si="7"/>
        <v>0</v>
      </c>
      <c r="Y15" s="11">
        <f>IF(U15&gt;'Wrksheet Input'!$B$5,1,0)</f>
        <v>0</v>
      </c>
    </row>
    <row r="16" spans="1:25" x14ac:dyDescent="0.2">
      <c r="C16" s="2">
        <f>'Wrksheet Input'!A24</f>
        <v>26</v>
      </c>
      <c r="D16" s="2">
        <f>'Wrksheet Input'!B24</f>
        <v>0</v>
      </c>
      <c r="E16" s="2">
        <f t="shared" si="4"/>
        <v>0</v>
      </c>
      <c r="F16" s="4">
        <f t="shared" si="0"/>
        <v>0</v>
      </c>
      <c r="Q16">
        <f t="shared" si="1"/>
        <v>-15.149999999999999</v>
      </c>
      <c r="R16">
        <f t="shared" si="5"/>
        <v>229.52249999999995</v>
      </c>
      <c r="T16">
        <f t="shared" si="2"/>
        <v>5</v>
      </c>
      <c r="U16">
        <f t="shared" si="3"/>
        <v>26</v>
      </c>
      <c r="W16" s="11">
        <f t="shared" si="6"/>
        <v>1</v>
      </c>
      <c r="X16" s="11">
        <f t="shared" si="7"/>
        <v>0</v>
      </c>
      <c r="Y16" s="11">
        <f>IF(U16&gt;'Wrksheet Input'!$B$5,1,0)</f>
        <v>0</v>
      </c>
    </row>
    <row r="17" spans="3:25" x14ac:dyDescent="0.2">
      <c r="C17" s="2">
        <f>'Wrksheet Input'!A25</f>
        <v>27</v>
      </c>
      <c r="D17" s="2">
        <f>'Wrksheet Input'!B25</f>
        <v>0</v>
      </c>
      <c r="E17" s="2">
        <f t="shared" si="4"/>
        <v>0</v>
      </c>
      <c r="F17" s="4">
        <f t="shared" si="0"/>
        <v>0</v>
      </c>
      <c r="Q17">
        <f t="shared" si="1"/>
        <v>-14.149999999999999</v>
      </c>
      <c r="R17">
        <f t="shared" si="5"/>
        <v>200.22249999999997</v>
      </c>
      <c r="T17">
        <f t="shared" si="2"/>
        <v>9</v>
      </c>
      <c r="U17">
        <f t="shared" si="3"/>
        <v>27</v>
      </c>
      <c r="W17" s="11">
        <f t="shared" si="6"/>
        <v>1</v>
      </c>
      <c r="X17" s="11">
        <f t="shared" si="7"/>
        <v>0</v>
      </c>
      <c r="Y17" s="11">
        <f>IF(U17&gt;'Wrksheet Input'!$B$5,1,0)</f>
        <v>0</v>
      </c>
    </row>
    <row r="18" spans="3:25" x14ac:dyDescent="0.2">
      <c r="C18" s="2">
        <f>'Wrksheet Input'!A26</f>
        <v>28</v>
      </c>
      <c r="D18" s="2">
        <f>'Wrksheet Input'!B26</f>
        <v>0</v>
      </c>
      <c r="E18" s="2">
        <f t="shared" si="4"/>
        <v>0</v>
      </c>
      <c r="F18" s="4">
        <f t="shared" si="0"/>
        <v>0</v>
      </c>
      <c r="Q18">
        <f t="shared" si="1"/>
        <v>-13.149999999999999</v>
      </c>
      <c r="R18">
        <f t="shared" si="5"/>
        <v>172.92249999999996</v>
      </c>
      <c r="T18">
        <f t="shared" si="2"/>
        <v>15</v>
      </c>
      <c r="U18">
        <f t="shared" si="3"/>
        <v>28</v>
      </c>
      <c r="W18" s="11">
        <f t="shared" si="6"/>
        <v>1</v>
      </c>
      <c r="X18" s="11">
        <f t="shared" si="7"/>
        <v>0</v>
      </c>
      <c r="Y18" s="11">
        <f>IF(U18&gt;'Wrksheet Input'!$B$5,1,0)</f>
        <v>0</v>
      </c>
    </row>
    <row r="19" spans="3:25" x14ac:dyDescent="0.2">
      <c r="C19" s="2">
        <f>'Wrksheet Input'!A27</f>
        <v>29</v>
      </c>
      <c r="D19" s="2">
        <f>'Wrksheet Input'!B27</f>
        <v>0</v>
      </c>
      <c r="E19" s="2">
        <f t="shared" si="4"/>
        <v>0</v>
      </c>
      <c r="F19" s="4">
        <f t="shared" si="0"/>
        <v>0</v>
      </c>
      <c r="Q19">
        <f t="shared" si="1"/>
        <v>-12.149999999999999</v>
      </c>
      <c r="R19">
        <f t="shared" si="5"/>
        <v>147.62249999999997</v>
      </c>
      <c r="T19">
        <f t="shared" si="2"/>
        <v>20</v>
      </c>
      <c r="U19">
        <f t="shared" si="3"/>
        <v>29</v>
      </c>
      <c r="W19" s="11">
        <f t="shared" si="6"/>
        <v>1</v>
      </c>
      <c r="X19" s="11">
        <f t="shared" si="7"/>
        <v>0</v>
      </c>
      <c r="Y19" s="11">
        <f>IF(U19&gt;'Wrksheet Input'!$B$5,1,0)</f>
        <v>0</v>
      </c>
    </row>
    <row r="20" spans="3:25" x14ac:dyDescent="0.2">
      <c r="C20" s="2">
        <f>'Wrksheet Input'!A28</f>
        <v>30</v>
      </c>
      <c r="D20" s="2">
        <f>'Wrksheet Input'!B28</f>
        <v>0</v>
      </c>
      <c r="E20" s="2">
        <f t="shared" si="4"/>
        <v>0</v>
      </c>
      <c r="F20" s="4">
        <f t="shared" si="0"/>
        <v>0</v>
      </c>
      <c r="Q20">
        <f t="shared" si="1"/>
        <v>-11.149999999999999</v>
      </c>
      <c r="R20">
        <f t="shared" si="5"/>
        <v>124.32249999999996</v>
      </c>
      <c r="T20">
        <f t="shared" si="2"/>
        <v>27</v>
      </c>
      <c r="U20">
        <f t="shared" si="3"/>
        <v>30</v>
      </c>
      <c r="W20" s="11">
        <f t="shared" si="6"/>
        <v>1</v>
      </c>
      <c r="X20" s="11">
        <f t="shared" si="7"/>
        <v>0</v>
      </c>
      <c r="Y20" s="11">
        <f>IF(U20&gt;'Wrksheet Input'!$B$5,1,0)</f>
        <v>0</v>
      </c>
    </row>
    <row r="21" spans="3:25" x14ac:dyDescent="0.2">
      <c r="C21" s="2">
        <f>'Wrksheet Input'!A29</f>
        <v>31</v>
      </c>
      <c r="D21" s="2">
        <f>'Wrksheet Input'!B29</f>
        <v>1</v>
      </c>
      <c r="E21" s="2">
        <f t="shared" si="4"/>
        <v>1</v>
      </c>
      <c r="F21" s="4">
        <f t="shared" si="0"/>
        <v>1</v>
      </c>
      <c r="Q21">
        <f t="shared" si="1"/>
        <v>-10.149999999999999</v>
      </c>
      <c r="R21">
        <f t="shared" si="5"/>
        <v>103.02249999999997</v>
      </c>
      <c r="T21">
        <f t="shared" si="2"/>
        <v>36</v>
      </c>
      <c r="U21">
        <f t="shared" si="3"/>
        <v>31</v>
      </c>
      <c r="W21" s="11">
        <f t="shared" si="6"/>
        <v>1</v>
      </c>
      <c r="X21" s="11">
        <f t="shared" si="7"/>
        <v>0</v>
      </c>
      <c r="Y21" s="11">
        <f>IF(U21&gt;'Wrksheet Input'!$B$5,1,0)</f>
        <v>0</v>
      </c>
    </row>
    <row r="22" spans="3:25" x14ac:dyDescent="0.2">
      <c r="C22" s="2">
        <f>'Wrksheet Input'!A30</f>
        <v>32</v>
      </c>
      <c r="D22" s="2">
        <f>'Wrksheet Input'!B30</f>
        <v>0</v>
      </c>
      <c r="E22" s="2">
        <f t="shared" si="4"/>
        <v>1</v>
      </c>
      <c r="F22" s="4">
        <f t="shared" si="0"/>
        <v>1</v>
      </c>
      <c r="Q22">
        <f t="shared" si="1"/>
        <v>-9.1499999999999986</v>
      </c>
      <c r="R22">
        <f t="shared" si="5"/>
        <v>83.722499999999968</v>
      </c>
      <c r="T22">
        <f t="shared" si="2"/>
        <v>52</v>
      </c>
      <c r="U22">
        <f t="shared" si="3"/>
        <v>32</v>
      </c>
      <c r="W22" s="11">
        <f t="shared" si="6"/>
        <v>1</v>
      </c>
      <c r="X22" s="11">
        <f t="shared" si="7"/>
        <v>0</v>
      </c>
      <c r="Y22" s="11">
        <f>IF(U22&gt;'Wrksheet Input'!$B$5,1,0)</f>
        <v>0</v>
      </c>
    </row>
    <row r="23" spans="3:25" x14ac:dyDescent="0.2">
      <c r="C23" s="2">
        <f>'Wrksheet Input'!A31</f>
        <v>33</v>
      </c>
      <c r="D23" s="2">
        <f>'Wrksheet Input'!B31</f>
        <v>1</v>
      </c>
      <c r="E23" s="2">
        <f t="shared" si="4"/>
        <v>2</v>
      </c>
      <c r="F23" s="4">
        <f t="shared" si="0"/>
        <v>2</v>
      </c>
      <c r="Q23">
        <f t="shared" si="1"/>
        <v>-8.1499999999999986</v>
      </c>
      <c r="R23">
        <f t="shared" si="5"/>
        <v>66.422499999999971</v>
      </c>
      <c r="T23">
        <f t="shared" si="2"/>
        <v>68</v>
      </c>
      <c r="U23">
        <f t="shared" si="3"/>
        <v>33</v>
      </c>
      <c r="W23" s="11">
        <f t="shared" si="6"/>
        <v>1</v>
      </c>
      <c r="X23" s="11">
        <f t="shared" si="7"/>
        <v>0</v>
      </c>
      <c r="Y23" s="11">
        <f>IF(U23&gt;'Wrksheet Input'!$B$5,1,0)</f>
        <v>0</v>
      </c>
    </row>
    <row r="24" spans="3:25" x14ac:dyDescent="0.2">
      <c r="C24" s="2">
        <f>'Wrksheet Input'!A32</f>
        <v>34</v>
      </c>
      <c r="D24" s="2">
        <f>'Wrksheet Input'!B32</f>
        <v>1</v>
      </c>
      <c r="E24" s="2">
        <f t="shared" si="4"/>
        <v>3</v>
      </c>
      <c r="F24" s="4">
        <f t="shared" si="0"/>
        <v>3</v>
      </c>
      <c r="Q24">
        <f t="shared" si="1"/>
        <v>-7.1499999999999986</v>
      </c>
      <c r="R24">
        <f t="shared" si="5"/>
        <v>51.122499999999981</v>
      </c>
      <c r="T24">
        <f t="shared" si="2"/>
        <v>80</v>
      </c>
      <c r="U24">
        <f t="shared" si="3"/>
        <v>34</v>
      </c>
      <c r="W24" s="11">
        <f t="shared" si="6"/>
        <v>1</v>
      </c>
      <c r="X24" s="11">
        <f t="shared" si="7"/>
        <v>0</v>
      </c>
      <c r="Y24" s="11">
        <f>IF(U24&gt;'Wrksheet Input'!$B$5,1,0)</f>
        <v>0</v>
      </c>
    </row>
    <row r="25" spans="3:25" x14ac:dyDescent="0.2">
      <c r="C25" s="2">
        <f>'Wrksheet Input'!A33</f>
        <v>35</v>
      </c>
      <c r="D25" s="2">
        <f>'Wrksheet Input'!B33</f>
        <v>2</v>
      </c>
      <c r="E25" s="2">
        <f t="shared" si="4"/>
        <v>5</v>
      </c>
      <c r="F25" s="4">
        <f t="shared" si="0"/>
        <v>5</v>
      </c>
      <c r="Q25">
        <f t="shared" si="1"/>
        <v>-6.1499999999999986</v>
      </c>
      <c r="R25">
        <f t="shared" si="5"/>
        <v>37.822499999999984</v>
      </c>
      <c r="T25">
        <f t="shared" si="2"/>
        <v>85</v>
      </c>
      <c r="U25">
        <f t="shared" si="3"/>
        <v>35</v>
      </c>
      <c r="W25" s="11">
        <f t="shared" si="6"/>
        <v>1</v>
      </c>
      <c r="X25" s="11">
        <f t="shared" si="7"/>
        <v>0</v>
      </c>
      <c r="Y25" s="11">
        <f>IF(U25&gt;'Wrksheet Input'!$B$5,1,0)</f>
        <v>0</v>
      </c>
    </row>
    <row r="26" spans="3:25" x14ac:dyDescent="0.2">
      <c r="C26" s="2">
        <f>'Wrksheet Input'!A34</f>
        <v>36</v>
      </c>
      <c r="D26" s="2">
        <f>'Wrksheet Input'!B34</f>
        <v>4</v>
      </c>
      <c r="E26" s="2">
        <f t="shared" si="4"/>
        <v>9</v>
      </c>
      <c r="F26" s="4">
        <f t="shared" si="0"/>
        <v>9</v>
      </c>
      <c r="Q26">
        <f t="shared" si="1"/>
        <v>-5.1499999999999986</v>
      </c>
      <c r="R26">
        <f t="shared" si="5"/>
        <v>26.522499999999987</v>
      </c>
      <c r="T26">
        <f t="shared" si="2"/>
        <v>86</v>
      </c>
      <c r="U26">
        <f t="shared" si="3"/>
        <v>36</v>
      </c>
      <c r="W26" s="11">
        <f t="shared" si="6"/>
        <v>0</v>
      </c>
      <c r="X26" s="11">
        <f t="shared" si="7"/>
        <v>0</v>
      </c>
      <c r="Y26" s="11">
        <f>IF(U26&gt;'Wrksheet Input'!$B$5,1,0)</f>
        <v>0</v>
      </c>
    </row>
    <row r="27" spans="3:25" x14ac:dyDescent="0.2">
      <c r="C27" s="2">
        <f>'Wrksheet Input'!A35</f>
        <v>37</v>
      </c>
      <c r="D27" s="2">
        <f>'Wrksheet Input'!B35</f>
        <v>6</v>
      </c>
      <c r="E27" s="2">
        <f t="shared" si="4"/>
        <v>15</v>
      </c>
      <c r="F27" s="4">
        <f t="shared" si="0"/>
        <v>15</v>
      </c>
      <c r="Q27">
        <f t="shared" si="1"/>
        <v>-4.1499999999999986</v>
      </c>
      <c r="R27">
        <f t="shared" si="5"/>
        <v>17.222499999999989</v>
      </c>
      <c r="T27">
        <f t="shared" si="2"/>
        <v>86</v>
      </c>
      <c r="U27">
        <f t="shared" si="3"/>
        <v>37</v>
      </c>
      <c r="W27" s="11">
        <f t="shared" si="6"/>
        <v>0</v>
      </c>
      <c r="X27" s="11">
        <f t="shared" si="7"/>
        <v>0</v>
      </c>
      <c r="Y27" s="11">
        <f>IF(U27&gt;'Wrksheet Input'!$B$5,1,0)</f>
        <v>0</v>
      </c>
    </row>
    <row r="28" spans="3:25" x14ac:dyDescent="0.2">
      <c r="C28" s="2">
        <f>'Wrksheet Input'!A36</f>
        <v>38</v>
      </c>
      <c r="D28" s="2">
        <f>'Wrksheet Input'!B36</f>
        <v>5</v>
      </c>
      <c r="E28" s="2">
        <f t="shared" si="4"/>
        <v>20</v>
      </c>
      <c r="F28" s="4">
        <f t="shared" si="0"/>
        <v>20</v>
      </c>
      <c r="Q28">
        <f t="shared" si="1"/>
        <v>-3.1499999999999986</v>
      </c>
      <c r="R28">
        <f t="shared" si="5"/>
        <v>9.9224999999999905</v>
      </c>
      <c r="T28">
        <f t="shared" si="2"/>
        <v>81</v>
      </c>
      <c r="U28">
        <f t="shared" si="3"/>
        <v>38</v>
      </c>
      <c r="W28" s="11">
        <f t="shared" si="6"/>
        <v>0</v>
      </c>
      <c r="X28" s="11">
        <f t="shared" si="7"/>
        <v>0</v>
      </c>
      <c r="Y28" s="11">
        <f>IF(U28&gt;'Wrksheet Input'!$B$5,1,0)</f>
        <v>0</v>
      </c>
    </row>
    <row r="29" spans="3:25" x14ac:dyDescent="0.2">
      <c r="C29" s="2">
        <f>'Wrksheet Input'!A37</f>
        <v>39</v>
      </c>
      <c r="D29" s="2">
        <f>'Wrksheet Input'!B37</f>
        <v>7</v>
      </c>
      <c r="E29" s="2">
        <f t="shared" si="4"/>
        <v>27</v>
      </c>
      <c r="F29" s="4">
        <f t="shared" si="0"/>
        <v>27</v>
      </c>
      <c r="Q29">
        <f t="shared" si="1"/>
        <v>-2.1499999999999986</v>
      </c>
      <c r="R29">
        <f t="shared" si="5"/>
        <v>4.6224999999999943</v>
      </c>
      <c r="T29">
        <f t="shared" si="2"/>
        <v>76</v>
      </c>
      <c r="U29">
        <f t="shared" si="3"/>
        <v>39</v>
      </c>
      <c r="W29" s="11">
        <f t="shared" si="6"/>
        <v>0</v>
      </c>
      <c r="X29" s="11">
        <f t="shared" si="7"/>
        <v>0</v>
      </c>
      <c r="Y29" s="11">
        <f>IF(U29&gt;'Wrksheet Input'!$B$5,1,0)</f>
        <v>0</v>
      </c>
    </row>
    <row r="30" spans="3:25" x14ac:dyDescent="0.2">
      <c r="C30" s="2">
        <f>'Wrksheet Input'!A38</f>
        <v>40</v>
      </c>
      <c r="D30" s="2">
        <f>'Wrksheet Input'!B38</f>
        <v>9</v>
      </c>
      <c r="E30" s="2">
        <f t="shared" si="4"/>
        <v>36</v>
      </c>
      <c r="F30" s="4">
        <f t="shared" si="0"/>
        <v>36</v>
      </c>
      <c r="Q30">
        <f t="shared" si="1"/>
        <v>-1.1499999999999986</v>
      </c>
      <c r="R30">
        <f t="shared" si="5"/>
        <v>1.3224999999999967</v>
      </c>
      <c r="T30">
        <f t="shared" si="2"/>
        <v>71</v>
      </c>
      <c r="U30">
        <f t="shared" si="3"/>
        <v>40</v>
      </c>
      <c r="W30" s="11">
        <f t="shared" si="6"/>
        <v>0</v>
      </c>
      <c r="X30" s="11">
        <f t="shared" si="7"/>
        <v>0</v>
      </c>
      <c r="Y30" s="11">
        <f>IF(U30&gt;'Wrksheet Input'!$B$5,1,0)</f>
        <v>0</v>
      </c>
    </row>
    <row r="31" spans="3:25" x14ac:dyDescent="0.2">
      <c r="C31" s="2">
        <f>'Wrksheet Input'!A39</f>
        <v>41</v>
      </c>
      <c r="D31" s="2">
        <f>'Wrksheet Input'!B39</f>
        <v>17</v>
      </c>
      <c r="E31" s="2">
        <f t="shared" si="4"/>
        <v>53</v>
      </c>
      <c r="F31" s="4">
        <f t="shared" si="0"/>
        <v>53</v>
      </c>
      <c r="Q31">
        <f t="shared" si="1"/>
        <v>-0.14999999999999858</v>
      </c>
      <c r="R31">
        <f t="shared" si="5"/>
        <v>2.2499999999999572E-2</v>
      </c>
      <c r="T31">
        <f t="shared" si="2"/>
        <v>63</v>
      </c>
      <c r="U31">
        <f t="shared" si="3"/>
        <v>41</v>
      </c>
      <c r="W31" s="11">
        <f t="shared" si="6"/>
        <v>0</v>
      </c>
      <c r="X31" s="11">
        <f t="shared" si="7"/>
        <v>0</v>
      </c>
      <c r="Y31" s="11">
        <f>IF(U31&gt;'Wrksheet Input'!$B$5,1,0)</f>
        <v>1</v>
      </c>
    </row>
    <row r="32" spans="3:25" x14ac:dyDescent="0.2">
      <c r="C32" s="2">
        <f>'Wrksheet Input'!A40</f>
        <v>42</v>
      </c>
      <c r="D32" s="2">
        <f>'Wrksheet Input'!B40</f>
        <v>16</v>
      </c>
      <c r="E32" s="2">
        <f t="shared" si="4"/>
        <v>69</v>
      </c>
      <c r="F32" s="4">
        <f t="shared" si="0"/>
        <v>69</v>
      </c>
      <c r="Q32">
        <f t="shared" si="1"/>
        <v>0.85000000000000142</v>
      </c>
      <c r="R32">
        <f t="shared" si="5"/>
        <v>0.72250000000000236</v>
      </c>
      <c r="T32">
        <f t="shared" si="2"/>
        <v>46</v>
      </c>
      <c r="U32">
        <f t="shared" si="3"/>
        <v>42</v>
      </c>
      <c r="W32" s="11">
        <f t="shared" si="6"/>
        <v>0</v>
      </c>
      <c r="X32" s="11">
        <f t="shared" si="7"/>
        <v>0</v>
      </c>
      <c r="Y32" s="11">
        <f>IF(U32&gt;'Wrksheet Input'!$B$5,1,0)</f>
        <v>1</v>
      </c>
    </row>
    <row r="33" spans="3:25" x14ac:dyDescent="0.2">
      <c r="C33" s="2">
        <f>'Wrksheet Input'!A41</f>
        <v>43</v>
      </c>
      <c r="D33" s="2">
        <f>'Wrksheet Input'!B41</f>
        <v>13</v>
      </c>
      <c r="E33" s="2">
        <f t="shared" si="4"/>
        <v>82</v>
      </c>
      <c r="F33" s="4">
        <f t="shared" si="0"/>
        <v>82</v>
      </c>
      <c r="Q33">
        <f t="shared" si="1"/>
        <v>1.8500000000000014</v>
      </c>
      <c r="R33">
        <f t="shared" si="5"/>
        <v>3.4225000000000052</v>
      </c>
      <c r="T33">
        <f t="shared" si="2"/>
        <v>31</v>
      </c>
      <c r="U33">
        <f t="shared" si="3"/>
        <v>43</v>
      </c>
      <c r="W33" s="11">
        <f t="shared" si="6"/>
        <v>0</v>
      </c>
      <c r="X33" s="11">
        <f t="shared" si="7"/>
        <v>0</v>
      </c>
      <c r="Y33" s="11">
        <f>IF(U33&gt;'Wrksheet Input'!$B$5,1,0)</f>
        <v>1</v>
      </c>
    </row>
    <row r="34" spans="3:25" x14ac:dyDescent="0.2">
      <c r="C34" s="2">
        <f>'Wrksheet Input'!A42</f>
        <v>44</v>
      </c>
      <c r="D34" s="2">
        <f>'Wrksheet Input'!B42</f>
        <v>6</v>
      </c>
      <c r="E34" s="2">
        <f t="shared" si="4"/>
        <v>88</v>
      </c>
      <c r="F34" s="4">
        <f t="shared" si="0"/>
        <v>88</v>
      </c>
      <c r="Q34">
        <f t="shared" si="1"/>
        <v>2.8500000000000014</v>
      </c>
      <c r="R34">
        <f t="shared" si="5"/>
        <v>8.1225000000000076</v>
      </c>
      <c r="T34">
        <f t="shared" si="2"/>
        <v>18</v>
      </c>
      <c r="U34">
        <f t="shared" si="3"/>
        <v>44</v>
      </c>
      <c r="W34" s="11">
        <f t="shared" si="6"/>
        <v>0</v>
      </c>
      <c r="X34" s="11">
        <f t="shared" si="7"/>
        <v>0</v>
      </c>
      <c r="Y34" s="11">
        <f>IF(U34&gt;'Wrksheet Input'!$B$5,1,0)</f>
        <v>1</v>
      </c>
    </row>
    <row r="35" spans="3:25" x14ac:dyDescent="0.2">
      <c r="C35" s="2">
        <f>'Wrksheet Input'!A43</f>
        <v>45</v>
      </c>
      <c r="D35" s="2">
        <f>'Wrksheet Input'!B43</f>
        <v>3</v>
      </c>
      <c r="E35" s="2">
        <f t="shared" si="4"/>
        <v>91</v>
      </c>
      <c r="F35" s="4">
        <f t="shared" si="0"/>
        <v>91</v>
      </c>
      <c r="Q35">
        <f t="shared" si="1"/>
        <v>3.8500000000000014</v>
      </c>
      <c r="R35">
        <f t="shared" si="5"/>
        <v>14.82250000000001</v>
      </c>
      <c r="T35">
        <f t="shared" si="2"/>
        <v>12</v>
      </c>
      <c r="U35">
        <f t="shared" si="3"/>
        <v>45</v>
      </c>
      <c r="W35" s="11">
        <f t="shared" si="6"/>
        <v>0</v>
      </c>
      <c r="X35" s="11">
        <f t="shared" si="7"/>
        <v>0</v>
      </c>
      <c r="Y35" s="11">
        <f>IF(U35&gt;'Wrksheet Input'!$B$5,1,0)</f>
        <v>1</v>
      </c>
    </row>
    <row r="36" spans="3:25" x14ac:dyDescent="0.2">
      <c r="C36" s="2">
        <f>'Wrksheet Input'!A44</f>
        <v>46</v>
      </c>
      <c r="D36" s="2">
        <f>'Wrksheet Input'!B44</f>
        <v>4</v>
      </c>
      <c r="E36" s="2">
        <f t="shared" si="4"/>
        <v>95</v>
      </c>
      <c r="F36" s="4">
        <f t="shared" si="0"/>
        <v>95</v>
      </c>
      <c r="Q36">
        <f t="shared" si="1"/>
        <v>4.8500000000000014</v>
      </c>
      <c r="R36">
        <f t="shared" si="5"/>
        <v>23.522500000000015</v>
      </c>
      <c r="T36">
        <f t="shared" si="2"/>
        <v>9</v>
      </c>
      <c r="U36">
        <f t="shared" si="3"/>
        <v>46</v>
      </c>
      <c r="W36" s="11">
        <f t="shared" si="6"/>
        <v>0</v>
      </c>
      <c r="X36" s="11">
        <f t="shared" si="7"/>
        <v>1</v>
      </c>
      <c r="Y36" s="11">
        <f>IF(U36&gt;'Wrksheet Input'!$B$5,1,0)</f>
        <v>1</v>
      </c>
    </row>
    <row r="37" spans="3:25" x14ac:dyDescent="0.2">
      <c r="C37" s="2">
        <f>'Wrksheet Input'!A45</f>
        <v>47</v>
      </c>
      <c r="D37" s="2">
        <f>'Wrksheet Input'!B45</f>
        <v>1</v>
      </c>
      <c r="E37" s="2">
        <f t="shared" si="4"/>
        <v>96</v>
      </c>
      <c r="F37" s="4">
        <f t="shared" si="0"/>
        <v>96</v>
      </c>
      <c r="Q37">
        <f t="shared" si="1"/>
        <v>5.8500000000000014</v>
      </c>
      <c r="R37">
        <f t="shared" si="5"/>
        <v>34.222500000000018</v>
      </c>
      <c r="T37">
        <f t="shared" si="2"/>
        <v>5</v>
      </c>
      <c r="U37">
        <f t="shared" si="3"/>
        <v>47</v>
      </c>
      <c r="W37" s="11">
        <f t="shared" si="6"/>
        <v>0</v>
      </c>
      <c r="X37" s="11">
        <f t="shared" si="7"/>
        <v>1</v>
      </c>
      <c r="Y37" s="11">
        <f>IF(U37&gt;'Wrksheet Input'!$B$5,1,0)</f>
        <v>1</v>
      </c>
    </row>
    <row r="38" spans="3:25" x14ac:dyDescent="0.2">
      <c r="C38" s="2">
        <f>'Wrksheet Input'!A46</f>
        <v>48</v>
      </c>
      <c r="D38" s="2">
        <f>'Wrksheet Input'!B46</f>
        <v>0</v>
      </c>
      <c r="E38" s="2">
        <f t="shared" si="4"/>
        <v>96</v>
      </c>
      <c r="F38" s="4">
        <f t="shared" si="0"/>
        <v>96</v>
      </c>
      <c r="Q38">
        <f t="shared" si="1"/>
        <v>6.8500000000000014</v>
      </c>
      <c r="R38">
        <f t="shared" si="5"/>
        <v>46.922500000000021</v>
      </c>
      <c r="T38">
        <f t="shared" si="2"/>
        <v>4</v>
      </c>
      <c r="U38">
        <f t="shared" si="3"/>
        <v>48</v>
      </c>
      <c r="W38" s="11">
        <f t="shared" si="6"/>
        <v>0</v>
      </c>
      <c r="X38" s="11">
        <f t="shared" si="7"/>
        <v>1</v>
      </c>
      <c r="Y38" s="11">
        <f>IF(U38&gt;'Wrksheet Input'!$B$5,1,0)</f>
        <v>1</v>
      </c>
    </row>
    <row r="39" spans="3:25" x14ac:dyDescent="0.2">
      <c r="C39" s="2">
        <f>'Wrksheet Input'!A47</f>
        <v>49</v>
      </c>
      <c r="D39" s="2">
        <f>'Wrksheet Input'!B47</f>
        <v>2</v>
      </c>
      <c r="E39" s="2">
        <f t="shared" si="4"/>
        <v>98</v>
      </c>
      <c r="F39" s="4">
        <f t="shared" si="0"/>
        <v>98</v>
      </c>
      <c r="Q39">
        <f t="shared" si="1"/>
        <v>7.8500000000000014</v>
      </c>
      <c r="R39">
        <f t="shared" si="5"/>
        <v>61.622500000000024</v>
      </c>
      <c r="T39">
        <f t="shared" si="2"/>
        <v>4</v>
      </c>
      <c r="U39">
        <f t="shared" si="3"/>
        <v>49</v>
      </c>
      <c r="W39" s="11">
        <f t="shared" si="6"/>
        <v>0</v>
      </c>
      <c r="X39" s="11">
        <f t="shared" si="7"/>
        <v>1</v>
      </c>
      <c r="Y39" s="11">
        <f>IF(U39&gt;'Wrksheet Input'!$B$5,1,0)</f>
        <v>1</v>
      </c>
    </row>
    <row r="40" spans="3:25" x14ac:dyDescent="0.2">
      <c r="C40" s="2">
        <f>'Wrksheet Input'!A48</f>
        <v>50</v>
      </c>
      <c r="D40" s="2">
        <f>'Wrksheet Input'!B48</f>
        <v>1</v>
      </c>
      <c r="E40" s="2">
        <f t="shared" si="4"/>
        <v>99</v>
      </c>
      <c r="F40" s="4">
        <f t="shared" si="0"/>
        <v>99</v>
      </c>
      <c r="Q40">
        <f t="shared" si="1"/>
        <v>8.8500000000000014</v>
      </c>
      <c r="R40">
        <f t="shared" si="5"/>
        <v>78.322500000000019</v>
      </c>
      <c r="T40">
        <f t="shared" si="2"/>
        <v>2</v>
      </c>
      <c r="U40">
        <f t="shared" si="3"/>
        <v>50</v>
      </c>
      <c r="W40" s="11">
        <f t="shared" si="6"/>
        <v>0</v>
      </c>
      <c r="X40" s="11">
        <f t="shared" si="7"/>
        <v>1</v>
      </c>
      <c r="Y40" s="11">
        <f>IF(U40&gt;'Wrksheet Input'!$B$5,1,0)</f>
        <v>1</v>
      </c>
    </row>
    <row r="41" spans="3:25" x14ac:dyDescent="0.2">
      <c r="C41" s="2">
        <f>'Wrksheet Input'!A49</f>
        <v>51</v>
      </c>
      <c r="D41" s="2">
        <f>'Wrksheet Input'!B49</f>
        <v>0</v>
      </c>
      <c r="E41" s="2">
        <f t="shared" si="4"/>
        <v>99</v>
      </c>
      <c r="F41" s="4">
        <f t="shared" si="0"/>
        <v>99</v>
      </c>
      <c r="Q41">
        <f t="shared" si="1"/>
        <v>9.8500000000000014</v>
      </c>
      <c r="R41">
        <f t="shared" si="5"/>
        <v>97.022500000000022</v>
      </c>
      <c r="T41">
        <f t="shared" si="2"/>
        <v>1</v>
      </c>
      <c r="U41">
        <f t="shared" si="3"/>
        <v>51</v>
      </c>
      <c r="W41" s="11">
        <f t="shared" si="6"/>
        <v>0</v>
      </c>
      <c r="X41" s="11">
        <f t="shared" si="7"/>
        <v>1</v>
      </c>
      <c r="Y41" s="11">
        <f>IF(U41&gt;'Wrksheet Input'!$B$5,1,0)</f>
        <v>1</v>
      </c>
    </row>
    <row r="42" spans="3:25" x14ac:dyDescent="0.2">
      <c r="C42" s="2">
        <f>'Wrksheet Input'!A50</f>
        <v>52</v>
      </c>
      <c r="D42" s="2">
        <f>'Wrksheet Input'!B50</f>
        <v>1</v>
      </c>
      <c r="E42" s="2">
        <f t="shared" si="4"/>
        <v>100</v>
      </c>
      <c r="F42" s="4">
        <f t="shared" si="0"/>
        <v>100</v>
      </c>
      <c r="Q42">
        <f t="shared" si="1"/>
        <v>10.850000000000001</v>
      </c>
      <c r="R42">
        <f t="shared" si="5"/>
        <v>117.72250000000003</v>
      </c>
      <c r="T42">
        <v>0</v>
      </c>
      <c r="U42">
        <f t="shared" si="3"/>
        <v>52</v>
      </c>
      <c r="W42" s="11">
        <f t="shared" si="6"/>
        <v>0</v>
      </c>
      <c r="X42" s="11">
        <f t="shared" si="7"/>
        <v>1</v>
      </c>
      <c r="Y42" s="11">
        <f>IF(U42&gt;'Wrksheet Input'!$B$5,1,0)</f>
        <v>1</v>
      </c>
    </row>
    <row r="43" spans="3:25" x14ac:dyDescent="0.2">
      <c r="C43" s="2">
        <f>'Wrksheet Input'!A51</f>
        <v>53</v>
      </c>
      <c r="D43" s="2">
        <f>'Wrksheet Input'!B51</f>
        <v>0</v>
      </c>
      <c r="E43" s="2">
        <f t="shared" si="4"/>
        <v>100</v>
      </c>
      <c r="F43" s="4">
        <f t="shared" si="0"/>
        <v>100</v>
      </c>
      <c r="Q43">
        <f t="shared" si="1"/>
        <v>11.850000000000001</v>
      </c>
      <c r="R43">
        <f t="shared" si="5"/>
        <v>140.42250000000004</v>
      </c>
      <c r="T43">
        <v>0</v>
      </c>
      <c r="U43">
        <f t="shared" si="3"/>
        <v>53</v>
      </c>
      <c r="W43" s="11">
        <f t="shared" si="6"/>
        <v>0</v>
      </c>
      <c r="X43" s="11">
        <f t="shared" si="7"/>
        <v>1</v>
      </c>
      <c r="Y43" s="11">
        <f>IF(U43&gt;'Wrksheet Input'!$B$5,1,0)</f>
        <v>1</v>
      </c>
    </row>
    <row r="44" spans="3:25" x14ac:dyDescent="0.2">
      <c r="C44" s="2">
        <f>'Wrksheet Input'!A52</f>
        <v>54</v>
      </c>
      <c r="D44" s="2">
        <f>'Wrksheet Input'!B52</f>
        <v>0</v>
      </c>
      <c r="E44" s="2">
        <f t="shared" si="4"/>
        <v>100</v>
      </c>
      <c r="F44" s="4">
        <f t="shared" si="0"/>
        <v>100</v>
      </c>
      <c r="Q44">
        <f t="shared" si="1"/>
        <v>12.850000000000001</v>
      </c>
      <c r="R44">
        <f t="shared" si="5"/>
        <v>165.12250000000003</v>
      </c>
      <c r="T44">
        <v>0</v>
      </c>
      <c r="U44">
        <f t="shared" si="3"/>
        <v>54</v>
      </c>
      <c r="W44" s="11">
        <f t="shared" si="6"/>
        <v>0</v>
      </c>
      <c r="X44" s="11">
        <f t="shared" si="7"/>
        <v>1</v>
      </c>
      <c r="Y44" s="11">
        <f>IF(U44&gt;'Wrksheet Input'!$B$5,1,0)</f>
        <v>1</v>
      </c>
    </row>
    <row r="45" spans="3:25" x14ac:dyDescent="0.2">
      <c r="C45" s="2">
        <f>'Wrksheet Input'!A53</f>
        <v>55</v>
      </c>
      <c r="D45" s="2">
        <f>'Wrksheet Input'!B53</f>
        <v>0</v>
      </c>
      <c r="E45" s="2">
        <f t="shared" si="4"/>
        <v>100</v>
      </c>
      <c r="F45" s="4">
        <f t="shared" si="0"/>
        <v>100</v>
      </c>
      <c r="Q45">
        <f t="shared" si="1"/>
        <v>13.850000000000001</v>
      </c>
      <c r="R45">
        <f t="shared" si="5"/>
        <v>191.82250000000005</v>
      </c>
      <c r="T45">
        <v>0</v>
      </c>
      <c r="U45">
        <f t="shared" si="3"/>
        <v>55</v>
      </c>
      <c r="W45" s="11">
        <f t="shared" si="6"/>
        <v>0</v>
      </c>
      <c r="X45" s="11">
        <f t="shared" si="7"/>
        <v>1</v>
      </c>
      <c r="Y45" s="11">
        <f>IF(U45&gt;'Wrksheet Input'!$B$5,1,0)</f>
        <v>1</v>
      </c>
    </row>
    <row r="46" spans="3:25" x14ac:dyDescent="0.2">
      <c r="C46" s="2">
        <f>'Wrksheet Input'!A54</f>
        <v>56</v>
      </c>
      <c r="D46" s="2">
        <f>'Wrksheet Input'!B54</f>
        <v>0</v>
      </c>
      <c r="E46" s="2">
        <f t="shared" si="4"/>
        <v>100</v>
      </c>
      <c r="F46" s="4">
        <f t="shared" si="0"/>
        <v>100</v>
      </c>
      <c r="Q46">
        <f t="shared" si="1"/>
        <v>14.850000000000001</v>
      </c>
      <c r="R46">
        <f t="shared" si="5"/>
        <v>220.52250000000004</v>
      </c>
      <c r="T46">
        <v>0</v>
      </c>
      <c r="U46">
        <f t="shared" si="3"/>
        <v>56</v>
      </c>
      <c r="W46" s="11">
        <f t="shared" si="6"/>
        <v>0</v>
      </c>
      <c r="X46" s="11">
        <f t="shared" si="7"/>
        <v>1</v>
      </c>
      <c r="Y46" s="11">
        <f>IF(U46&gt;'Wrksheet Input'!$B$5,1,0)</f>
        <v>1</v>
      </c>
    </row>
    <row r="47" spans="3:25" x14ac:dyDescent="0.2">
      <c r="C47" s="2">
        <f>'Wrksheet Input'!A55</f>
        <v>57</v>
      </c>
      <c r="D47" s="2">
        <f>'Wrksheet Input'!B55</f>
        <v>0</v>
      </c>
      <c r="E47" s="2">
        <f t="shared" si="4"/>
        <v>100</v>
      </c>
      <c r="F47" s="4">
        <f t="shared" si="0"/>
        <v>100</v>
      </c>
      <c r="Q47">
        <f t="shared" si="1"/>
        <v>15.850000000000001</v>
      </c>
      <c r="R47">
        <f t="shared" si="5"/>
        <v>251.22250000000005</v>
      </c>
      <c r="T47">
        <v>0</v>
      </c>
      <c r="U47">
        <f t="shared" si="3"/>
        <v>57</v>
      </c>
      <c r="W47" s="11">
        <f t="shared" si="6"/>
        <v>0</v>
      </c>
      <c r="X47" s="11">
        <f t="shared" si="7"/>
        <v>1</v>
      </c>
      <c r="Y47" s="11">
        <f>IF(U47&gt;'Wrksheet Input'!$B$5,1,0)</f>
        <v>1</v>
      </c>
    </row>
    <row r="48" spans="3:25" x14ac:dyDescent="0.2">
      <c r="C48" s="2">
        <f>'Wrksheet Input'!A56</f>
        <v>58</v>
      </c>
      <c r="D48" s="2">
        <f>'Wrksheet Input'!B56</f>
        <v>0</v>
      </c>
      <c r="E48" s="2">
        <f t="shared" si="4"/>
        <v>100</v>
      </c>
      <c r="F48" s="4">
        <f t="shared" si="0"/>
        <v>100</v>
      </c>
      <c r="Q48">
        <f t="shared" si="1"/>
        <v>16.850000000000001</v>
      </c>
      <c r="R48">
        <f t="shared" si="5"/>
        <v>283.92250000000007</v>
      </c>
      <c r="T48">
        <v>0</v>
      </c>
      <c r="U48">
        <f t="shared" si="3"/>
        <v>58</v>
      </c>
      <c r="W48" s="11">
        <f t="shared" si="6"/>
        <v>0</v>
      </c>
      <c r="X48" s="11">
        <f t="shared" si="7"/>
        <v>1</v>
      </c>
      <c r="Y48" s="11">
        <f>IF(U48&gt;'Wrksheet Input'!$B$5,1,0)</f>
        <v>1</v>
      </c>
    </row>
    <row r="49" spans="2:28" x14ac:dyDescent="0.2">
      <c r="C49" s="2">
        <f>'Wrksheet Input'!A57</f>
        <v>59</v>
      </c>
      <c r="D49" s="2">
        <f>'Wrksheet Input'!B57</f>
        <v>0</v>
      </c>
      <c r="E49" s="2">
        <f t="shared" si="4"/>
        <v>100</v>
      </c>
      <c r="F49" s="4">
        <f t="shared" si="0"/>
        <v>100</v>
      </c>
      <c r="Q49">
        <f t="shared" si="1"/>
        <v>17.850000000000001</v>
      </c>
      <c r="R49">
        <f t="shared" si="5"/>
        <v>318.62250000000006</v>
      </c>
      <c r="T49">
        <v>0</v>
      </c>
      <c r="U49">
        <f t="shared" si="3"/>
        <v>59</v>
      </c>
      <c r="W49" s="11">
        <f t="shared" si="6"/>
        <v>0</v>
      </c>
      <c r="X49" s="11">
        <f t="shared" si="7"/>
        <v>1</v>
      </c>
      <c r="Y49" s="11">
        <f>IF(U49&gt;'Wrksheet Input'!$B$5,1,0)</f>
        <v>1</v>
      </c>
    </row>
    <row r="50" spans="2:28" x14ac:dyDescent="0.2">
      <c r="C50" s="7">
        <f>'Wrksheet Input'!A58</f>
        <v>60</v>
      </c>
      <c r="D50" s="59">
        <f>'Wrksheet Input'!B58</f>
        <v>0</v>
      </c>
      <c r="E50" s="7">
        <f t="shared" si="4"/>
        <v>100</v>
      </c>
      <c r="F50" s="7">
        <f t="shared" si="0"/>
        <v>100</v>
      </c>
      <c r="Q50">
        <f t="shared" si="1"/>
        <v>18.850000000000001</v>
      </c>
      <c r="R50">
        <f t="shared" si="5"/>
        <v>355.32250000000005</v>
      </c>
      <c r="T50">
        <v>0</v>
      </c>
      <c r="U50">
        <f t="shared" si="3"/>
        <v>60</v>
      </c>
      <c r="W50" s="11">
        <f t="shared" si="6"/>
        <v>0</v>
      </c>
      <c r="X50" s="11">
        <f t="shared" si="7"/>
        <v>1</v>
      </c>
      <c r="Y50" s="11">
        <f>IF(U50&gt;'Wrksheet Input'!$B$5,1,0)</f>
        <v>1</v>
      </c>
    </row>
    <row r="51" spans="2:28" ht="14.25" customHeight="1" x14ac:dyDescent="0.2">
      <c r="G51" s="101" t="s">
        <v>41</v>
      </c>
      <c r="H51" s="101"/>
      <c r="I51" s="101"/>
      <c r="J51" s="101"/>
      <c r="K51" s="101"/>
      <c r="L51" s="101"/>
      <c r="M51" s="101"/>
      <c r="N51" s="101"/>
      <c r="S51" s="11"/>
    </row>
    <row r="52" spans="2:28" ht="7.5" customHeight="1" x14ac:dyDescent="0.2">
      <c r="T52" t="s">
        <v>33</v>
      </c>
      <c r="U52">
        <f>SQRT(SUMPRODUCT(D10:D50,R10:R50)/(SUM(D10:D50)-1))</f>
        <v>3.476835319422511</v>
      </c>
    </row>
    <row r="53" spans="2:28" x14ac:dyDescent="0.2">
      <c r="B53" s="6" t="str">
        <f>CONCATENATE("AVERAGE SPEED = ",FIXED(R53,1))</f>
        <v>AVERAGE SPEED = 41.2</v>
      </c>
      <c r="D53" s="6"/>
      <c r="E53"/>
      <c r="F53" s="6" t="str">
        <f>CONCATENATE("PACE SPEED = ",U53," to ",W53)</f>
        <v>PACE SPEED = 36 to 45</v>
      </c>
      <c r="G53" s="6"/>
      <c r="N53" s="9" t="str">
        <f>CONCATENATE("STANDARD DEVIATION = ",FIXED(U52,2))</f>
        <v>STANDARD DEVIATION = 3.48</v>
      </c>
      <c r="Q53" s="2" t="s">
        <v>14</v>
      </c>
      <c r="R53">
        <f>SUMPRODUCT(C10:C50,D10:D50)/SUM(D10:D50)</f>
        <v>41.15</v>
      </c>
      <c r="S53" s="2" t="s">
        <v>27</v>
      </c>
      <c r="T53" s="14" t="s">
        <v>39</v>
      </c>
      <c r="U53">
        <f>VLOOKUP(X54,T10:U50,2,FALSE)</f>
        <v>36</v>
      </c>
      <c r="V53" s="14" t="s">
        <v>40</v>
      </c>
      <c r="W53" s="2">
        <f>U53+9</f>
        <v>45</v>
      </c>
    </row>
    <row r="54" spans="2:28" x14ac:dyDescent="0.2">
      <c r="B54" s="6" t="str">
        <f>CONCATENATE("50th PERCENTILE = ",T54)</f>
        <v>50th PERCENTILE = 41</v>
      </c>
      <c r="D54" s="6"/>
      <c r="E54" s="3"/>
      <c r="F54" s="6" t="str">
        <f>CONCATENATE("VEHICLES IN PACE = ",X54)</f>
        <v>VEHICLES IN PACE = 86</v>
      </c>
      <c r="G54" s="6"/>
      <c r="N54" s="9" t="str">
        <f>CONCATENATE("% EXCEEDING POSTED LIMIT = ",FIXED($AB$54/$E$50*100,0))</f>
        <v>% EXCEEDING POSTED LIMIT = 64</v>
      </c>
      <c r="Q54" s="2" t="s">
        <v>8</v>
      </c>
      <c r="R54" s="2">
        <f>LOOKUP(50,F10:F50,C10:C50)</f>
        <v>40</v>
      </c>
      <c r="S54" s="13">
        <f>LOOKUP(R54,C$10:C$50,F$10:F$50)</f>
        <v>36</v>
      </c>
      <c r="T54">
        <f>IF(S54=50,R54,R54+1)</f>
        <v>41</v>
      </c>
      <c r="V54" s="8" t="s">
        <v>36</v>
      </c>
      <c r="W54" s="8"/>
      <c r="X54" s="2">
        <f>LARGE(T10:T50,1)</f>
        <v>86</v>
      </c>
      <c r="Z54" t="s">
        <v>2</v>
      </c>
      <c r="AB54">
        <f>SUMIF(Y10:Y50,1,D10:D50)</f>
        <v>64</v>
      </c>
    </row>
    <row r="55" spans="2:28" x14ac:dyDescent="0.2">
      <c r="B55" s="6" t="str">
        <f>CONCATENATE("67th PERCENTILE = ",T55)</f>
        <v>67th PERCENTILE = 42</v>
      </c>
      <c r="D55" s="6"/>
      <c r="E55"/>
      <c r="F55" s="6" t="str">
        <f>CONCATENATE("% IN PACE = ",X55)</f>
        <v>% IN PACE = 86</v>
      </c>
      <c r="G55" s="6"/>
      <c r="Q55" s="2" t="s">
        <v>9</v>
      </c>
      <c r="R55" s="2">
        <f>LOOKUP(67,F10:F50,C10:C50)</f>
        <v>41</v>
      </c>
      <c r="S55" s="13">
        <f>LOOKUP(R55,C$10:C$50,F$10:F$50)</f>
        <v>53</v>
      </c>
      <c r="T55">
        <f>IF(S55=67,R55,R55+1)</f>
        <v>42</v>
      </c>
      <c r="V55" s="8" t="s">
        <v>3</v>
      </c>
      <c r="W55" s="8"/>
      <c r="X55" s="2" t="str">
        <f>FIXED(+X54/E50*100,0)</f>
        <v>86</v>
      </c>
    </row>
    <row r="56" spans="2:28" x14ac:dyDescent="0.2">
      <c r="B56" s="6" t="str">
        <f>CONCATENATE("85th PERCENTILE = ",T56)</f>
        <v>85th PERCENTILE = 44</v>
      </c>
      <c r="D56" s="6"/>
      <c r="E56"/>
      <c r="F56" s="6" t="str">
        <f>CONCATENATE("% BELOW PACE = ",FIXED(X56/E50*100,0))</f>
        <v>% BELOW PACE = 5</v>
      </c>
      <c r="G56" s="6"/>
      <c r="N56" s="5" t="str">
        <f>CONCATENATE("RECOMMENDED SPEED LIMIT = ",MROUND(T56,5))</f>
        <v>RECOMMENDED SPEED LIMIT = 45</v>
      </c>
      <c r="Q56" s="2" t="s">
        <v>10</v>
      </c>
      <c r="R56" s="2">
        <f>LOOKUP(85,F10:F50,C10:C50)</f>
        <v>43</v>
      </c>
      <c r="S56" s="13">
        <f>LOOKUP(R56,C$10:C$50,F$10:F$50)</f>
        <v>82</v>
      </c>
      <c r="T56">
        <f>IF(S56=85,R56,R56+1)</f>
        <v>44</v>
      </c>
      <c r="V56" s="8" t="s">
        <v>1</v>
      </c>
      <c r="W56" s="8"/>
      <c r="X56" s="2">
        <f>SUMIF(W10:W50,1,D10:D50)</f>
        <v>5</v>
      </c>
    </row>
    <row r="57" spans="2:28" x14ac:dyDescent="0.2">
      <c r="B57" s="6" t="str">
        <f>CONCATENATE("95th PERCENTILE = ",T57)</f>
        <v>95th PERCENTILE = 46</v>
      </c>
      <c r="D57" s="6"/>
      <c r="E57"/>
      <c r="F57" s="6" t="str">
        <f>CONCATENATE("% ABOVE PACE = ",FIXED(X57/E50*100,0))</f>
        <v>% ABOVE PACE = 9</v>
      </c>
      <c r="G57" s="6"/>
      <c r="N57" s="85" t="str">
        <f>IF(U61&gt;U60,"POSTED SPEED IS TOO LOW","")</f>
        <v/>
      </c>
      <c r="Q57" s="2" t="s">
        <v>11</v>
      </c>
      <c r="R57" s="2">
        <f>LOOKUP(95,F10:F50,C10:C50)</f>
        <v>46</v>
      </c>
      <c r="S57" s="13">
        <f>LOOKUP(R57,C$10:C$50,F$10:F$50)</f>
        <v>95</v>
      </c>
      <c r="T57">
        <f>IF(S57=95,R57,R57+1)</f>
        <v>46</v>
      </c>
      <c r="V57" s="8" t="s">
        <v>0</v>
      </c>
      <c r="W57" s="8"/>
      <c r="X57" s="2">
        <f>SUMIF(X10:X50,1,D10:D50)</f>
        <v>9</v>
      </c>
    </row>
    <row r="58" spans="2:28" ht="4.5" customHeight="1" x14ac:dyDescent="0.2"/>
    <row r="60" spans="2:28" x14ac:dyDescent="0.2">
      <c r="Q60" s="83">
        <f>AVERAGE(U53,T54)</f>
        <v>38.5</v>
      </c>
      <c r="R60" s="83" t="s">
        <v>58</v>
      </c>
      <c r="S60" s="83"/>
      <c r="T60" s="83"/>
      <c r="U60" s="83">
        <f>'Wrksheet Input'!B5</f>
        <v>40</v>
      </c>
      <c r="V60" s="84" t="s">
        <v>46</v>
      </c>
    </row>
    <row r="61" spans="2:28" x14ac:dyDescent="0.2">
      <c r="Q61" s="83" t="s">
        <v>59</v>
      </c>
      <c r="R61" s="83"/>
      <c r="S61" s="83"/>
      <c r="T61" s="83"/>
      <c r="U61" s="83">
        <f>CEILING(Q60,5)</f>
        <v>40</v>
      </c>
      <c r="V61" s="84" t="s">
        <v>60</v>
      </c>
    </row>
    <row r="62" spans="2:28" x14ac:dyDescent="0.2">
      <c r="Q62" s="83"/>
      <c r="R62" s="83"/>
      <c r="S62" s="83"/>
    </row>
    <row r="63" spans="2:28" x14ac:dyDescent="0.2">
      <c r="Q63" s="83"/>
      <c r="R63" s="83"/>
      <c r="S63" s="83"/>
    </row>
    <row r="64" spans="2:28" x14ac:dyDescent="0.2">
      <c r="Q64" s="83"/>
      <c r="R64" s="83"/>
      <c r="S64" s="83"/>
    </row>
    <row r="65" spans="17:19" x14ac:dyDescent="0.2">
      <c r="Q65" s="83"/>
      <c r="R65" s="83"/>
      <c r="S65" s="83"/>
    </row>
    <row r="66" spans="17:19" x14ac:dyDescent="0.2">
      <c r="Q66" s="83"/>
      <c r="R66" s="83"/>
      <c r="S66" s="83"/>
    </row>
  </sheetData>
  <sheetProtection password="F23E" sheet="1" objects="1" scenarios="1" selectLockedCells="1"/>
  <mergeCells count="10">
    <mergeCell ref="F6:I6"/>
    <mergeCell ref="G51:N51"/>
    <mergeCell ref="G8:N9"/>
    <mergeCell ref="B2:M2"/>
    <mergeCell ref="J3:N3"/>
    <mergeCell ref="J4:N4"/>
    <mergeCell ref="J5:N5"/>
    <mergeCell ref="F3:I3"/>
    <mergeCell ref="F4:I4"/>
    <mergeCell ref="F5:I5"/>
  </mergeCells>
  <pageMargins left="0.5" right="0.5" top="0.5" bottom="0.5" header="0.3" footer="0.3"/>
  <pageSetup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workbookViewId="0"/>
  </sheetViews>
  <sheetFormatPr defaultRowHeight="12.75" x14ac:dyDescent="0.2"/>
  <cols>
    <col min="1" max="1" width="1.7109375" customWidth="1"/>
    <col min="2" max="2" width="5.7109375" customWidth="1"/>
    <col min="3" max="3" width="7.5703125" style="2" customWidth="1"/>
    <col min="4" max="4" width="12.5703125" style="2" customWidth="1"/>
    <col min="5" max="5" width="7.28515625" style="2" customWidth="1"/>
    <col min="6" max="6" width="9.28515625" style="2" customWidth="1"/>
    <col min="7" max="7" width="4.42578125" customWidth="1"/>
    <col min="8" max="8" width="5" customWidth="1"/>
    <col min="9" max="9" width="5.5703125" customWidth="1"/>
    <col min="10" max="11" width="6.42578125" customWidth="1"/>
    <col min="12" max="12" width="9.140625" customWidth="1"/>
    <col min="13" max="13" width="6.28515625" customWidth="1"/>
    <col min="14" max="14" width="8.140625" customWidth="1"/>
    <col min="15" max="15" width="1.7109375" customWidth="1"/>
    <col min="16" max="16" width="9.140625" hidden="1" customWidth="1"/>
    <col min="17" max="17" width="8.28515625" hidden="1" customWidth="1"/>
    <col min="18" max="23" width="8.42578125" hidden="1" customWidth="1"/>
    <col min="24" max="24" width="10" hidden="1" customWidth="1"/>
    <col min="25" max="27" width="8.42578125" hidden="1" customWidth="1"/>
    <col min="28" max="29" width="9.140625" hidden="1" customWidth="1"/>
  </cols>
  <sheetData>
    <row r="1" spans="1:25" ht="21.75" customHeight="1" x14ac:dyDescent="0.2">
      <c r="A1" s="81" t="s">
        <v>56</v>
      </c>
      <c r="C1" s="1"/>
      <c r="D1" s="1"/>
      <c r="E1" s="1"/>
      <c r="G1" s="16" t="s">
        <v>31</v>
      </c>
      <c r="H1" s="1"/>
      <c r="I1" s="1"/>
      <c r="J1" s="1"/>
      <c r="K1" s="1"/>
      <c r="L1" s="1"/>
      <c r="M1" s="1"/>
      <c r="N1" s="82" t="s">
        <v>57</v>
      </c>
    </row>
    <row r="2" spans="1:25" ht="21" customHeight="1" x14ac:dyDescent="0.2">
      <c r="B2" s="108" t="s">
        <v>47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"/>
    </row>
    <row r="3" spans="1:25" s="65" customFormat="1" ht="15" customHeight="1" x14ac:dyDescent="0.2">
      <c r="B3" s="65" t="str">
        <f>CONCATENATE("CITY:  ",'Wrksheet Input'!B1)</f>
        <v>CITY:  Ranchester</v>
      </c>
      <c r="C3" s="2"/>
      <c r="E3" s="2"/>
      <c r="F3" s="105" t="str">
        <f>CONCATENATE("COUNTY:  ",'Wrksheet Input'!B2)</f>
        <v>COUNTY:  Sheridan</v>
      </c>
      <c r="G3" s="105"/>
      <c r="H3" s="105"/>
      <c r="I3" s="105"/>
      <c r="J3" s="106" t="str">
        <f>CONCATENATE("ROUTE:  ",'Wrksheet Input'!B3)</f>
        <v>ROUTE:  US 14 (Dayton St.)</v>
      </c>
      <c r="K3" s="106"/>
      <c r="L3" s="106"/>
      <c r="M3" s="106"/>
      <c r="N3" s="106"/>
    </row>
    <row r="4" spans="1:25" ht="12.75" customHeight="1" x14ac:dyDescent="0.2">
      <c r="B4" s="66" t="str">
        <f>CONCATENATE("SPEED LIMIT:  ",'Wrksheet Input'!B5," MPH")</f>
        <v>SPEED LIMIT:  40 MPH</v>
      </c>
      <c r="D4" s="66"/>
      <c r="F4" s="107" t="str">
        <f>CONCATENATE("DIRECTION:  ",'Wrksheet Input'!D9)</f>
        <v>DIRECTION:  Westbound</v>
      </c>
      <c r="G4" s="107"/>
      <c r="H4" s="107"/>
      <c r="I4" s="107"/>
      <c r="J4" s="106" t="str">
        <f>CONCATENATE("LOCATION:  ",'Wrksheet Input'!B4)</f>
        <v>LOCATION:  At 4th Ave. W.</v>
      </c>
      <c r="K4" s="106"/>
      <c r="L4" s="106"/>
      <c r="M4" s="106"/>
      <c r="N4" s="106"/>
    </row>
    <row r="5" spans="1:25" x14ac:dyDescent="0.2">
      <c r="B5" s="8" t="str">
        <f>CONCATENATE("OBSERVER:  ",'Wrksheet Input'!D10)</f>
        <v>OBSERVER:  J.J.</v>
      </c>
      <c r="D5" s="8"/>
      <c r="E5" s="8"/>
      <c r="F5" s="100" t="str">
        <f>CONCATENATE("START TIME:  ",'Wrksheet Input'!D12)</f>
        <v>START TIME:  9:55 AM</v>
      </c>
      <c r="G5" s="100"/>
      <c r="H5" s="100"/>
      <c r="I5" s="100"/>
      <c r="J5" s="106" t="str">
        <f>CONCATENATE("WEATHER:  ",'Wrksheet Input'!D14)</f>
        <v>WEATHER:  Clear and Warm</v>
      </c>
      <c r="K5" s="106"/>
      <c r="L5" s="106"/>
      <c r="M5" s="106"/>
      <c r="N5" s="106"/>
    </row>
    <row r="6" spans="1:25" x14ac:dyDescent="0.2">
      <c r="B6" s="65" t="str">
        <f>CONCATENATE("DATE:  ",'Wrksheet Input'!D11)</f>
        <v>DATE:  5/19/10</v>
      </c>
      <c r="D6" s="65"/>
      <c r="F6" s="100" t="str">
        <f>CONCATENATE("END TIME:  ",'Wrksheet Input'!D13)</f>
        <v>END TIME:  10:45 AM</v>
      </c>
      <c r="G6" s="100"/>
      <c r="H6" s="100"/>
      <c r="I6" s="100"/>
      <c r="J6" s="106" t="str">
        <f>CONCATENATE("COMMENTS:  ",'Wrksheet Input'!B8)</f>
        <v>COMMENTS:  Example Only</v>
      </c>
      <c r="K6" s="106"/>
      <c r="L6" s="106"/>
      <c r="M6" s="106"/>
      <c r="N6" s="106"/>
    </row>
    <row r="7" spans="1:25" ht="6" customHeight="1" x14ac:dyDescent="0.2"/>
    <row r="8" spans="1:25" ht="12.75" customHeight="1" x14ac:dyDescent="0.2">
      <c r="E8" s="6" t="s">
        <v>12</v>
      </c>
      <c r="G8" s="102" t="s">
        <v>21</v>
      </c>
      <c r="H8" s="103"/>
      <c r="I8" s="103"/>
      <c r="J8" s="103"/>
      <c r="K8" s="103"/>
      <c r="L8" s="103"/>
      <c r="M8" s="103"/>
      <c r="N8" s="103"/>
      <c r="T8" t="s">
        <v>34</v>
      </c>
      <c r="W8" t="s">
        <v>34</v>
      </c>
      <c r="X8" s="11" t="s">
        <v>34</v>
      </c>
      <c r="Y8" s="12" t="s">
        <v>34</v>
      </c>
    </row>
    <row r="9" spans="1:25" x14ac:dyDescent="0.2">
      <c r="C9" s="7" t="s">
        <v>30</v>
      </c>
      <c r="D9" s="7" t="s">
        <v>20</v>
      </c>
      <c r="E9" s="10" t="s">
        <v>35</v>
      </c>
      <c r="F9" s="7" t="s">
        <v>13</v>
      </c>
      <c r="G9" s="103"/>
      <c r="H9" s="103"/>
      <c r="I9" s="103"/>
      <c r="J9" s="103"/>
      <c r="K9" s="103"/>
      <c r="L9" s="103"/>
      <c r="M9" s="103"/>
      <c r="N9" s="103"/>
      <c r="Q9" t="s">
        <v>38</v>
      </c>
      <c r="R9" t="s">
        <v>4</v>
      </c>
      <c r="T9" t="s">
        <v>26</v>
      </c>
      <c r="U9" t="s">
        <v>30</v>
      </c>
      <c r="W9" t="s">
        <v>5</v>
      </c>
      <c r="X9" s="11" t="s">
        <v>6</v>
      </c>
      <c r="Y9" s="12" t="s">
        <v>7</v>
      </c>
    </row>
    <row r="10" spans="1:25" x14ac:dyDescent="0.2">
      <c r="C10" s="2">
        <f>'Wrksheet Input'!A18</f>
        <v>20</v>
      </c>
      <c r="D10" s="2">
        <f>'Wrksheet Input'!C18</f>
        <v>0</v>
      </c>
      <c r="E10" s="2">
        <f>D10</f>
        <v>0</v>
      </c>
      <c r="F10" s="4">
        <f t="shared" ref="F10:F50" si="0">E10/E$50*100</f>
        <v>0</v>
      </c>
      <c r="Q10">
        <f t="shared" ref="Q10:Q50" si="1">+C10-$R$53</f>
        <v>-20.799999999999997</v>
      </c>
      <c r="R10">
        <f>Q10*Q10</f>
        <v>432.63999999999987</v>
      </c>
      <c r="T10">
        <f t="shared" ref="T10:T41" si="2">SUM(D10:D19)</f>
        <v>0</v>
      </c>
      <c r="U10">
        <f t="shared" ref="U10:U50" si="3">C10</f>
        <v>20</v>
      </c>
      <c r="V10" s="11"/>
      <c r="W10" s="11">
        <f>IF(U10&lt;$U$53,1,0)</f>
        <v>1</v>
      </c>
      <c r="X10" s="11">
        <f>IF(U10&gt;$W$53,1,0)</f>
        <v>0</v>
      </c>
      <c r="Y10" s="11">
        <f>IF(U10&gt;'Wrksheet Input'!$B$5,1,0)</f>
        <v>0</v>
      </c>
    </row>
    <row r="11" spans="1:25" x14ac:dyDescent="0.2">
      <c r="C11" s="2">
        <f>'Wrksheet Input'!A19</f>
        <v>21</v>
      </c>
      <c r="D11" s="2">
        <f>'Wrksheet Input'!C19</f>
        <v>0</v>
      </c>
      <c r="E11" s="2">
        <f t="shared" ref="E11:E50" si="4">E10+D11</f>
        <v>0</v>
      </c>
      <c r="F11" s="4">
        <f t="shared" si="0"/>
        <v>0</v>
      </c>
      <c r="Q11">
        <f t="shared" si="1"/>
        <v>-19.799999999999997</v>
      </c>
      <c r="R11">
        <f t="shared" ref="R11:R50" si="5">Q11*Q11</f>
        <v>392.03999999999991</v>
      </c>
      <c r="T11">
        <f t="shared" si="2"/>
        <v>0</v>
      </c>
      <c r="U11">
        <f t="shared" si="3"/>
        <v>21</v>
      </c>
      <c r="V11" s="11"/>
      <c r="W11" s="11">
        <f t="shared" ref="W11:W50" si="6">IF(U11&lt;$U$53,1,0)</f>
        <v>1</v>
      </c>
      <c r="X11" s="11">
        <f t="shared" ref="X11:X50" si="7">IF(U11&gt;$W$53,1,0)</f>
        <v>0</v>
      </c>
      <c r="Y11" s="11">
        <f>IF(U11&gt;'Wrksheet Input'!$B$5,1,0)</f>
        <v>0</v>
      </c>
    </row>
    <row r="12" spans="1:25" x14ac:dyDescent="0.2">
      <c r="C12" s="2">
        <f>'Wrksheet Input'!A20</f>
        <v>22</v>
      </c>
      <c r="D12" s="2">
        <f>'Wrksheet Input'!C20</f>
        <v>0</v>
      </c>
      <c r="E12" s="2">
        <f t="shared" si="4"/>
        <v>0</v>
      </c>
      <c r="F12" s="4">
        <f t="shared" si="0"/>
        <v>0</v>
      </c>
      <c r="Q12">
        <f t="shared" si="1"/>
        <v>-18.799999999999997</v>
      </c>
      <c r="R12">
        <f t="shared" si="5"/>
        <v>353.43999999999988</v>
      </c>
      <c r="T12">
        <f t="shared" si="2"/>
        <v>0</v>
      </c>
      <c r="U12">
        <f t="shared" si="3"/>
        <v>22</v>
      </c>
      <c r="W12" s="11">
        <f t="shared" si="6"/>
        <v>1</v>
      </c>
      <c r="X12" s="11">
        <f t="shared" si="7"/>
        <v>0</v>
      </c>
      <c r="Y12" s="11">
        <f>IF(U12&gt;'Wrksheet Input'!$B$5,1,0)</f>
        <v>0</v>
      </c>
    </row>
    <row r="13" spans="1:25" x14ac:dyDescent="0.2">
      <c r="C13" s="2">
        <f>'Wrksheet Input'!A21</f>
        <v>23</v>
      </c>
      <c r="D13" s="2">
        <f>'Wrksheet Input'!C21</f>
        <v>0</v>
      </c>
      <c r="E13" s="2">
        <f t="shared" si="4"/>
        <v>0</v>
      </c>
      <c r="F13" s="4">
        <f t="shared" si="0"/>
        <v>0</v>
      </c>
      <c r="Q13">
        <f t="shared" si="1"/>
        <v>-17.799999999999997</v>
      </c>
      <c r="R13">
        <f t="shared" si="5"/>
        <v>316.83999999999992</v>
      </c>
      <c r="T13">
        <f t="shared" si="2"/>
        <v>1</v>
      </c>
      <c r="U13">
        <f t="shared" si="3"/>
        <v>23</v>
      </c>
      <c r="W13" s="11">
        <f t="shared" si="6"/>
        <v>1</v>
      </c>
      <c r="X13" s="11">
        <f t="shared" si="7"/>
        <v>0</v>
      </c>
      <c r="Y13" s="11">
        <f>IF(U13&gt;'Wrksheet Input'!$B$5,1,0)</f>
        <v>0</v>
      </c>
    </row>
    <row r="14" spans="1:25" x14ac:dyDescent="0.2">
      <c r="C14" s="2">
        <f>'Wrksheet Input'!A22</f>
        <v>24</v>
      </c>
      <c r="D14" s="2">
        <f>'Wrksheet Input'!C22</f>
        <v>0</v>
      </c>
      <c r="E14" s="2">
        <f t="shared" si="4"/>
        <v>0</v>
      </c>
      <c r="F14" s="4">
        <f t="shared" si="0"/>
        <v>0</v>
      </c>
      <c r="Q14">
        <f t="shared" si="1"/>
        <v>-16.799999999999997</v>
      </c>
      <c r="R14">
        <f t="shared" si="5"/>
        <v>282.2399999999999</v>
      </c>
      <c r="T14">
        <f t="shared" si="2"/>
        <v>1</v>
      </c>
      <c r="U14">
        <f t="shared" si="3"/>
        <v>24</v>
      </c>
      <c r="W14" s="11">
        <f t="shared" si="6"/>
        <v>1</v>
      </c>
      <c r="X14" s="11">
        <f t="shared" si="7"/>
        <v>0</v>
      </c>
      <c r="Y14" s="11">
        <f>IF(U14&gt;'Wrksheet Input'!$B$5,1,0)</f>
        <v>0</v>
      </c>
    </row>
    <row r="15" spans="1:25" x14ac:dyDescent="0.2">
      <c r="C15" s="2">
        <f>'Wrksheet Input'!A23</f>
        <v>25</v>
      </c>
      <c r="D15" s="2">
        <f>'Wrksheet Input'!C23</f>
        <v>0</v>
      </c>
      <c r="E15" s="2">
        <f t="shared" si="4"/>
        <v>0</v>
      </c>
      <c r="F15" s="4">
        <f t="shared" si="0"/>
        <v>0</v>
      </c>
      <c r="Q15">
        <f t="shared" si="1"/>
        <v>-15.799999999999997</v>
      </c>
      <c r="R15">
        <f t="shared" si="5"/>
        <v>249.6399999999999</v>
      </c>
      <c r="T15">
        <f t="shared" si="2"/>
        <v>2</v>
      </c>
      <c r="U15">
        <f t="shared" si="3"/>
        <v>25</v>
      </c>
      <c r="W15" s="11">
        <f t="shared" si="6"/>
        <v>1</v>
      </c>
      <c r="X15" s="11">
        <f t="shared" si="7"/>
        <v>0</v>
      </c>
      <c r="Y15" s="11">
        <f>IF(U15&gt;'Wrksheet Input'!$B$5,1,0)</f>
        <v>0</v>
      </c>
    </row>
    <row r="16" spans="1:25" x14ac:dyDescent="0.2">
      <c r="C16" s="2">
        <f>'Wrksheet Input'!A24</f>
        <v>26</v>
      </c>
      <c r="D16" s="2">
        <f>'Wrksheet Input'!C24</f>
        <v>0</v>
      </c>
      <c r="E16" s="2">
        <f t="shared" si="4"/>
        <v>0</v>
      </c>
      <c r="F16" s="4">
        <f t="shared" si="0"/>
        <v>0</v>
      </c>
      <c r="Q16">
        <f t="shared" si="1"/>
        <v>-14.799999999999997</v>
      </c>
      <c r="R16">
        <f t="shared" si="5"/>
        <v>219.03999999999991</v>
      </c>
      <c r="T16">
        <f t="shared" si="2"/>
        <v>5</v>
      </c>
      <c r="U16">
        <f t="shared" si="3"/>
        <v>26</v>
      </c>
      <c r="W16" s="11">
        <f t="shared" si="6"/>
        <v>1</v>
      </c>
      <c r="X16" s="11">
        <f t="shared" si="7"/>
        <v>0</v>
      </c>
      <c r="Y16" s="11">
        <f>IF(U16&gt;'Wrksheet Input'!$B$5,1,0)</f>
        <v>0</v>
      </c>
    </row>
    <row r="17" spans="3:25" x14ac:dyDescent="0.2">
      <c r="C17" s="2">
        <f>'Wrksheet Input'!A25</f>
        <v>27</v>
      </c>
      <c r="D17" s="2">
        <f>'Wrksheet Input'!C25</f>
        <v>0</v>
      </c>
      <c r="E17" s="2">
        <f t="shared" si="4"/>
        <v>0</v>
      </c>
      <c r="F17" s="4">
        <f t="shared" si="0"/>
        <v>0</v>
      </c>
      <c r="Q17">
        <f t="shared" si="1"/>
        <v>-13.799999999999997</v>
      </c>
      <c r="R17">
        <f t="shared" si="5"/>
        <v>190.43999999999991</v>
      </c>
      <c r="T17">
        <f t="shared" si="2"/>
        <v>7</v>
      </c>
      <c r="U17">
        <f t="shared" si="3"/>
        <v>27</v>
      </c>
      <c r="W17" s="11">
        <f t="shared" si="6"/>
        <v>1</v>
      </c>
      <c r="X17" s="11">
        <f t="shared" si="7"/>
        <v>0</v>
      </c>
      <c r="Y17" s="11">
        <f>IF(U17&gt;'Wrksheet Input'!$B$5,1,0)</f>
        <v>0</v>
      </c>
    </row>
    <row r="18" spans="3:25" x14ac:dyDescent="0.2">
      <c r="C18" s="2">
        <f>'Wrksheet Input'!A26</f>
        <v>28</v>
      </c>
      <c r="D18" s="2">
        <f>'Wrksheet Input'!C26</f>
        <v>0</v>
      </c>
      <c r="E18" s="2">
        <f t="shared" si="4"/>
        <v>0</v>
      </c>
      <c r="F18" s="4">
        <f t="shared" si="0"/>
        <v>0</v>
      </c>
      <c r="Q18">
        <f t="shared" si="1"/>
        <v>-12.799999999999997</v>
      </c>
      <c r="R18">
        <f t="shared" si="5"/>
        <v>163.83999999999992</v>
      </c>
      <c r="T18">
        <f t="shared" si="2"/>
        <v>10</v>
      </c>
      <c r="U18">
        <f t="shared" si="3"/>
        <v>28</v>
      </c>
      <c r="W18" s="11">
        <f t="shared" si="6"/>
        <v>1</v>
      </c>
      <c r="X18" s="11">
        <f t="shared" si="7"/>
        <v>0</v>
      </c>
      <c r="Y18" s="11">
        <f>IF(U18&gt;'Wrksheet Input'!$B$5,1,0)</f>
        <v>0</v>
      </c>
    </row>
    <row r="19" spans="3:25" x14ac:dyDescent="0.2">
      <c r="C19" s="2">
        <f>'Wrksheet Input'!A27</f>
        <v>29</v>
      </c>
      <c r="D19" s="2">
        <f>'Wrksheet Input'!C27</f>
        <v>0</v>
      </c>
      <c r="E19" s="2">
        <f t="shared" si="4"/>
        <v>0</v>
      </c>
      <c r="F19" s="4">
        <f t="shared" si="0"/>
        <v>0</v>
      </c>
      <c r="Q19">
        <f t="shared" si="1"/>
        <v>-11.799999999999997</v>
      </c>
      <c r="R19">
        <f t="shared" si="5"/>
        <v>139.23999999999992</v>
      </c>
      <c r="T19">
        <f t="shared" si="2"/>
        <v>17</v>
      </c>
      <c r="U19">
        <f t="shared" si="3"/>
        <v>29</v>
      </c>
      <c r="W19" s="11">
        <f t="shared" si="6"/>
        <v>1</v>
      </c>
      <c r="X19" s="11">
        <f t="shared" si="7"/>
        <v>0</v>
      </c>
      <c r="Y19" s="11">
        <f>IF(U19&gt;'Wrksheet Input'!$B$5,1,0)</f>
        <v>0</v>
      </c>
    </row>
    <row r="20" spans="3:25" x14ac:dyDescent="0.2">
      <c r="C20" s="2">
        <f>'Wrksheet Input'!A28</f>
        <v>30</v>
      </c>
      <c r="D20" s="2">
        <f>'Wrksheet Input'!C28</f>
        <v>0</v>
      </c>
      <c r="E20" s="2">
        <f t="shared" si="4"/>
        <v>0</v>
      </c>
      <c r="F20" s="4">
        <f t="shared" si="0"/>
        <v>0</v>
      </c>
      <c r="Q20">
        <f t="shared" si="1"/>
        <v>-10.799999999999997</v>
      </c>
      <c r="R20">
        <f t="shared" si="5"/>
        <v>116.63999999999994</v>
      </c>
      <c r="T20">
        <f t="shared" si="2"/>
        <v>30</v>
      </c>
      <c r="U20">
        <f t="shared" si="3"/>
        <v>30</v>
      </c>
      <c r="W20" s="11">
        <f t="shared" si="6"/>
        <v>1</v>
      </c>
      <c r="X20" s="11">
        <f t="shared" si="7"/>
        <v>0</v>
      </c>
      <c r="Y20" s="11">
        <f>IF(U20&gt;'Wrksheet Input'!$B$5,1,0)</f>
        <v>0</v>
      </c>
    </row>
    <row r="21" spans="3:25" x14ac:dyDescent="0.2">
      <c r="C21" s="2">
        <f>'Wrksheet Input'!A29</f>
        <v>31</v>
      </c>
      <c r="D21" s="2">
        <f>'Wrksheet Input'!C29</f>
        <v>0</v>
      </c>
      <c r="E21" s="2">
        <f t="shared" si="4"/>
        <v>0</v>
      </c>
      <c r="F21" s="4">
        <f t="shared" si="0"/>
        <v>0</v>
      </c>
      <c r="Q21">
        <f t="shared" si="1"/>
        <v>-9.7999999999999972</v>
      </c>
      <c r="R21">
        <f t="shared" si="5"/>
        <v>96.039999999999949</v>
      </c>
      <c r="T21">
        <f t="shared" si="2"/>
        <v>48</v>
      </c>
      <c r="U21">
        <f t="shared" si="3"/>
        <v>31</v>
      </c>
      <c r="W21" s="11">
        <f t="shared" si="6"/>
        <v>1</v>
      </c>
      <c r="X21" s="11">
        <f t="shared" si="7"/>
        <v>0</v>
      </c>
      <c r="Y21" s="11">
        <f>IF(U21&gt;'Wrksheet Input'!$B$5,1,0)</f>
        <v>0</v>
      </c>
    </row>
    <row r="22" spans="3:25" x14ac:dyDescent="0.2">
      <c r="C22" s="2">
        <f>'Wrksheet Input'!A30</f>
        <v>32</v>
      </c>
      <c r="D22" s="2">
        <f>'Wrksheet Input'!C30</f>
        <v>1</v>
      </c>
      <c r="E22" s="2">
        <f t="shared" si="4"/>
        <v>1</v>
      </c>
      <c r="F22" s="4">
        <f t="shared" si="0"/>
        <v>1</v>
      </c>
      <c r="Q22">
        <f t="shared" si="1"/>
        <v>-8.7999999999999972</v>
      </c>
      <c r="R22">
        <f t="shared" si="5"/>
        <v>77.439999999999955</v>
      </c>
      <c r="T22">
        <f t="shared" si="2"/>
        <v>64</v>
      </c>
      <c r="U22">
        <f t="shared" si="3"/>
        <v>32</v>
      </c>
      <c r="W22" s="11">
        <f t="shared" si="6"/>
        <v>1</v>
      </c>
      <c r="X22" s="11">
        <f t="shared" si="7"/>
        <v>0</v>
      </c>
      <c r="Y22" s="11">
        <f>IF(U22&gt;'Wrksheet Input'!$B$5,1,0)</f>
        <v>0</v>
      </c>
    </row>
    <row r="23" spans="3:25" x14ac:dyDescent="0.2">
      <c r="C23" s="2">
        <f>'Wrksheet Input'!A31</f>
        <v>33</v>
      </c>
      <c r="D23" s="2">
        <f>'Wrksheet Input'!C31</f>
        <v>0</v>
      </c>
      <c r="E23" s="2">
        <f t="shared" si="4"/>
        <v>1</v>
      </c>
      <c r="F23" s="4">
        <f t="shared" si="0"/>
        <v>1</v>
      </c>
      <c r="Q23">
        <f t="shared" si="1"/>
        <v>-7.7999999999999972</v>
      </c>
      <c r="R23">
        <f t="shared" si="5"/>
        <v>60.839999999999954</v>
      </c>
      <c r="T23">
        <f t="shared" si="2"/>
        <v>76</v>
      </c>
      <c r="U23">
        <f t="shared" si="3"/>
        <v>33</v>
      </c>
      <c r="W23" s="11">
        <f t="shared" si="6"/>
        <v>1</v>
      </c>
      <c r="X23" s="11">
        <f t="shared" si="7"/>
        <v>0</v>
      </c>
      <c r="Y23" s="11">
        <f>IF(U23&gt;'Wrksheet Input'!$B$5,1,0)</f>
        <v>0</v>
      </c>
    </row>
    <row r="24" spans="3:25" x14ac:dyDescent="0.2">
      <c r="C24" s="2">
        <f>'Wrksheet Input'!A32</f>
        <v>34</v>
      </c>
      <c r="D24" s="2">
        <f>'Wrksheet Input'!C32</f>
        <v>1</v>
      </c>
      <c r="E24" s="2">
        <f t="shared" si="4"/>
        <v>2</v>
      </c>
      <c r="F24" s="4">
        <f t="shared" si="0"/>
        <v>2</v>
      </c>
      <c r="Q24">
        <f t="shared" si="1"/>
        <v>-6.7999999999999972</v>
      </c>
      <c r="R24">
        <f t="shared" si="5"/>
        <v>46.239999999999959</v>
      </c>
      <c r="T24">
        <f t="shared" si="2"/>
        <v>82</v>
      </c>
      <c r="U24">
        <f t="shared" si="3"/>
        <v>34</v>
      </c>
      <c r="W24" s="11">
        <f t="shared" si="6"/>
        <v>1</v>
      </c>
      <c r="X24" s="11">
        <f t="shared" si="7"/>
        <v>0</v>
      </c>
      <c r="Y24" s="11">
        <f>IF(U24&gt;'Wrksheet Input'!$B$5,1,0)</f>
        <v>0</v>
      </c>
    </row>
    <row r="25" spans="3:25" x14ac:dyDescent="0.2">
      <c r="C25" s="2">
        <f>'Wrksheet Input'!A33</f>
        <v>35</v>
      </c>
      <c r="D25" s="2">
        <f>'Wrksheet Input'!C33</f>
        <v>3</v>
      </c>
      <c r="E25" s="2">
        <f t="shared" si="4"/>
        <v>5</v>
      </c>
      <c r="F25" s="4">
        <f t="shared" si="0"/>
        <v>5</v>
      </c>
      <c r="Q25">
        <f t="shared" si="1"/>
        <v>-5.7999999999999972</v>
      </c>
      <c r="R25">
        <f t="shared" si="5"/>
        <v>33.639999999999965</v>
      </c>
      <c r="T25">
        <f t="shared" si="2"/>
        <v>86</v>
      </c>
      <c r="U25">
        <f t="shared" si="3"/>
        <v>35</v>
      </c>
      <c r="W25" s="11">
        <f t="shared" si="6"/>
        <v>1</v>
      </c>
      <c r="X25" s="11">
        <f t="shared" si="7"/>
        <v>0</v>
      </c>
      <c r="Y25" s="11">
        <f>IF(U25&gt;'Wrksheet Input'!$B$5,1,0)</f>
        <v>0</v>
      </c>
    </row>
    <row r="26" spans="3:25" x14ac:dyDescent="0.2">
      <c r="C26" s="2">
        <f>'Wrksheet Input'!A34</f>
        <v>36</v>
      </c>
      <c r="D26" s="2">
        <f>'Wrksheet Input'!C34</f>
        <v>2</v>
      </c>
      <c r="E26" s="2">
        <f t="shared" si="4"/>
        <v>7</v>
      </c>
      <c r="F26" s="4">
        <f t="shared" si="0"/>
        <v>7.0000000000000009</v>
      </c>
      <c r="Q26">
        <f t="shared" si="1"/>
        <v>-4.7999999999999972</v>
      </c>
      <c r="R26">
        <f t="shared" si="5"/>
        <v>23.039999999999974</v>
      </c>
      <c r="T26">
        <f t="shared" si="2"/>
        <v>89</v>
      </c>
      <c r="U26">
        <f t="shared" si="3"/>
        <v>36</v>
      </c>
      <c r="W26" s="11">
        <f t="shared" si="6"/>
        <v>1</v>
      </c>
      <c r="X26" s="11">
        <f t="shared" si="7"/>
        <v>0</v>
      </c>
      <c r="Y26" s="11">
        <f>IF(U26&gt;'Wrksheet Input'!$B$5,1,0)</f>
        <v>0</v>
      </c>
    </row>
    <row r="27" spans="3:25" x14ac:dyDescent="0.2">
      <c r="C27" s="2">
        <f>'Wrksheet Input'!A35</f>
        <v>37</v>
      </c>
      <c r="D27" s="2">
        <f>'Wrksheet Input'!C35</f>
        <v>3</v>
      </c>
      <c r="E27" s="2">
        <f t="shared" si="4"/>
        <v>10</v>
      </c>
      <c r="F27" s="4">
        <f t="shared" si="0"/>
        <v>10</v>
      </c>
      <c r="Q27">
        <f t="shared" si="1"/>
        <v>-3.7999999999999972</v>
      </c>
      <c r="R27">
        <f t="shared" si="5"/>
        <v>14.439999999999978</v>
      </c>
      <c r="T27">
        <f t="shared" si="2"/>
        <v>90</v>
      </c>
      <c r="U27">
        <f t="shared" si="3"/>
        <v>37</v>
      </c>
      <c r="W27" s="11">
        <f t="shared" si="6"/>
        <v>0</v>
      </c>
      <c r="X27" s="11">
        <f t="shared" si="7"/>
        <v>0</v>
      </c>
      <c r="Y27" s="11">
        <f>IF(U27&gt;'Wrksheet Input'!$B$5,1,0)</f>
        <v>0</v>
      </c>
    </row>
    <row r="28" spans="3:25" x14ac:dyDescent="0.2">
      <c r="C28" s="2">
        <f>'Wrksheet Input'!A36</f>
        <v>38</v>
      </c>
      <c r="D28" s="2">
        <f>'Wrksheet Input'!C36</f>
        <v>7</v>
      </c>
      <c r="E28" s="2">
        <f t="shared" si="4"/>
        <v>17</v>
      </c>
      <c r="F28" s="4">
        <f t="shared" si="0"/>
        <v>17</v>
      </c>
      <c r="Q28">
        <f t="shared" si="1"/>
        <v>-2.7999999999999972</v>
      </c>
      <c r="R28">
        <f t="shared" si="5"/>
        <v>7.8399999999999839</v>
      </c>
      <c r="T28">
        <f t="shared" si="2"/>
        <v>88</v>
      </c>
      <c r="U28">
        <f t="shared" si="3"/>
        <v>38</v>
      </c>
      <c r="W28" s="11">
        <f t="shared" si="6"/>
        <v>0</v>
      </c>
      <c r="X28" s="11">
        <f t="shared" si="7"/>
        <v>0</v>
      </c>
      <c r="Y28" s="11">
        <f>IF(U28&gt;'Wrksheet Input'!$B$5,1,0)</f>
        <v>0</v>
      </c>
    </row>
    <row r="29" spans="3:25" x14ac:dyDescent="0.2">
      <c r="C29" s="2">
        <f>'Wrksheet Input'!A37</f>
        <v>39</v>
      </c>
      <c r="D29" s="2">
        <f>'Wrksheet Input'!C37</f>
        <v>13</v>
      </c>
      <c r="E29" s="2">
        <f t="shared" si="4"/>
        <v>30</v>
      </c>
      <c r="F29" s="4">
        <f t="shared" si="0"/>
        <v>30</v>
      </c>
      <c r="Q29">
        <f t="shared" si="1"/>
        <v>-1.7999999999999972</v>
      </c>
      <c r="R29">
        <f t="shared" si="5"/>
        <v>3.2399999999999896</v>
      </c>
      <c r="T29">
        <f t="shared" si="2"/>
        <v>82</v>
      </c>
      <c r="U29">
        <f t="shared" si="3"/>
        <v>39</v>
      </c>
      <c r="W29" s="11">
        <f t="shared" si="6"/>
        <v>0</v>
      </c>
      <c r="X29" s="11">
        <f t="shared" si="7"/>
        <v>0</v>
      </c>
      <c r="Y29" s="11">
        <f>IF(U29&gt;'Wrksheet Input'!$B$5,1,0)</f>
        <v>0</v>
      </c>
    </row>
    <row r="30" spans="3:25" x14ac:dyDescent="0.2">
      <c r="C30" s="2">
        <f>'Wrksheet Input'!A38</f>
        <v>40</v>
      </c>
      <c r="D30" s="2">
        <f>'Wrksheet Input'!C38</f>
        <v>18</v>
      </c>
      <c r="E30" s="2">
        <f t="shared" si="4"/>
        <v>48</v>
      </c>
      <c r="F30" s="4">
        <f t="shared" si="0"/>
        <v>48</v>
      </c>
      <c r="Q30">
        <f t="shared" si="1"/>
        <v>-0.79999999999999716</v>
      </c>
      <c r="R30">
        <f t="shared" si="5"/>
        <v>0.63999999999999546</v>
      </c>
      <c r="T30">
        <f t="shared" si="2"/>
        <v>69</v>
      </c>
      <c r="U30">
        <f t="shared" si="3"/>
        <v>40</v>
      </c>
      <c r="W30" s="11">
        <f t="shared" si="6"/>
        <v>0</v>
      </c>
      <c r="X30" s="11">
        <f t="shared" si="7"/>
        <v>0</v>
      </c>
      <c r="Y30" s="11">
        <f>IF(U30&gt;'Wrksheet Input'!$B$5,1,0)</f>
        <v>0</v>
      </c>
    </row>
    <row r="31" spans="3:25" x14ac:dyDescent="0.2">
      <c r="C31" s="2">
        <f>'Wrksheet Input'!A39</f>
        <v>41</v>
      </c>
      <c r="D31" s="2">
        <f>'Wrksheet Input'!C39</f>
        <v>16</v>
      </c>
      <c r="E31" s="2">
        <f t="shared" si="4"/>
        <v>64</v>
      </c>
      <c r="F31" s="4">
        <f t="shared" si="0"/>
        <v>64</v>
      </c>
      <c r="Q31">
        <f t="shared" si="1"/>
        <v>0.20000000000000284</v>
      </c>
      <c r="R31">
        <f t="shared" si="5"/>
        <v>4.0000000000001139E-2</v>
      </c>
      <c r="T31">
        <f t="shared" si="2"/>
        <v>52</v>
      </c>
      <c r="U31">
        <f t="shared" si="3"/>
        <v>41</v>
      </c>
      <c r="W31" s="11">
        <f t="shared" si="6"/>
        <v>0</v>
      </c>
      <c r="X31" s="11">
        <f t="shared" si="7"/>
        <v>0</v>
      </c>
      <c r="Y31" s="11">
        <f>IF(U31&gt;'Wrksheet Input'!$B$5,1,0)</f>
        <v>1</v>
      </c>
    </row>
    <row r="32" spans="3:25" x14ac:dyDescent="0.2">
      <c r="C32" s="2">
        <f>'Wrksheet Input'!A40</f>
        <v>42</v>
      </c>
      <c r="D32" s="2">
        <f>'Wrksheet Input'!C40</f>
        <v>13</v>
      </c>
      <c r="E32" s="2">
        <f t="shared" si="4"/>
        <v>77</v>
      </c>
      <c r="F32" s="4">
        <f t="shared" si="0"/>
        <v>77</v>
      </c>
      <c r="Q32">
        <f t="shared" si="1"/>
        <v>1.2000000000000028</v>
      </c>
      <c r="R32">
        <f t="shared" si="5"/>
        <v>1.4400000000000068</v>
      </c>
      <c r="T32">
        <f t="shared" si="2"/>
        <v>36</v>
      </c>
      <c r="U32">
        <f t="shared" si="3"/>
        <v>42</v>
      </c>
      <c r="W32" s="11">
        <f t="shared" si="6"/>
        <v>0</v>
      </c>
      <c r="X32" s="11">
        <f t="shared" si="7"/>
        <v>0</v>
      </c>
      <c r="Y32" s="11">
        <f>IF(U32&gt;'Wrksheet Input'!$B$5,1,0)</f>
        <v>1</v>
      </c>
    </row>
    <row r="33" spans="3:25" x14ac:dyDescent="0.2">
      <c r="C33" s="2">
        <f>'Wrksheet Input'!A41</f>
        <v>43</v>
      </c>
      <c r="D33" s="2">
        <f>'Wrksheet Input'!C41</f>
        <v>6</v>
      </c>
      <c r="E33" s="2">
        <f t="shared" si="4"/>
        <v>83</v>
      </c>
      <c r="F33" s="4">
        <f t="shared" si="0"/>
        <v>83</v>
      </c>
      <c r="Q33">
        <f t="shared" si="1"/>
        <v>2.2000000000000028</v>
      </c>
      <c r="R33">
        <f t="shared" si="5"/>
        <v>4.8400000000000123</v>
      </c>
      <c r="T33">
        <f t="shared" si="2"/>
        <v>23</v>
      </c>
      <c r="U33">
        <f t="shared" si="3"/>
        <v>43</v>
      </c>
      <c r="W33" s="11">
        <f t="shared" si="6"/>
        <v>0</v>
      </c>
      <c r="X33" s="11">
        <f t="shared" si="7"/>
        <v>0</v>
      </c>
      <c r="Y33" s="11">
        <f>IF(U33&gt;'Wrksheet Input'!$B$5,1,0)</f>
        <v>1</v>
      </c>
    </row>
    <row r="34" spans="3:25" x14ac:dyDescent="0.2">
      <c r="C34" s="2">
        <f>'Wrksheet Input'!A42</f>
        <v>44</v>
      </c>
      <c r="D34" s="2">
        <f>'Wrksheet Input'!C42</f>
        <v>5</v>
      </c>
      <c r="E34" s="2">
        <f t="shared" si="4"/>
        <v>88</v>
      </c>
      <c r="F34" s="4">
        <f t="shared" si="0"/>
        <v>88</v>
      </c>
      <c r="Q34">
        <f t="shared" si="1"/>
        <v>3.2000000000000028</v>
      </c>
      <c r="R34">
        <f t="shared" si="5"/>
        <v>10.240000000000018</v>
      </c>
      <c r="T34">
        <f t="shared" si="2"/>
        <v>17</v>
      </c>
      <c r="U34">
        <f t="shared" si="3"/>
        <v>44</v>
      </c>
      <c r="W34" s="11">
        <f t="shared" si="6"/>
        <v>0</v>
      </c>
      <c r="X34" s="11">
        <f t="shared" si="7"/>
        <v>0</v>
      </c>
      <c r="Y34" s="11">
        <f>IF(U34&gt;'Wrksheet Input'!$B$5,1,0)</f>
        <v>1</v>
      </c>
    </row>
    <row r="35" spans="3:25" x14ac:dyDescent="0.2">
      <c r="C35" s="2">
        <f>'Wrksheet Input'!A43</f>
        <v>45</v>
      </c>
      <c r="D35" s="2">
        <f>'Wrksheet Input'!C43</f>
        <v>6</v>
      </c>
      <c r="E35" s="2">
        <f t="shared" si="4"/>
        <v>94</v>
      </c>
      <c r="F35" s="4">
        <f t="shared" si="0"/>
        <v>94</v>
      </c>
      <c r="Q35">
        <f t="shared" si="1"/>
        <v>4.2000000000000028</v>
      </c>
      <c r="R35">
        <f t="shared" si="5"/>
        <v>17.640000000000025</v>
      </c>
      <c r="T35">
        <f t="shared" si="2"/>
        <v>12</v>
      </c>
      <c r="U35">
        <f t="shared" si="3"/>
        <v>45</v>
      </c>
      <c r="W35" s="11">
        <f t="shared" si="6"/>
        <v>0</v>
      </c>
      <c r="X35" s="11">
        <f t="shared" si="7"/>
        <v>0</v>
      </c>
      <c r="Y35" s="11">
        <f>IF(U35&gt;'Wrksheet Input'!$B$5,1,0)</f>
        <v>1</v>
      </c>
    </row>
    <row r="36" spans="3:25" x14ac:dyDescent="0.2">
      <c r="C36" s="2">
        <f>'Wrksheet Input'!A44</f>
        <v>46</v>
      </c>
      <c r="D36" s="2">
        <f>'Wrksheet Input'!C44</f>
        <v>3</v>
      </c>
      <c r="E36" s="2">
        <f t="shared" si="4"/>
        <v>97</v>
      </c>
      <c r="F36" s="4">
        <f t="shared" si="0"/>
        <v>97</v>
      </c>
      <c r="Q36">
        <f t="shared" si="1"/>
        <v>5.2000000000000028</v>
      </c>
      <c r="R36">
        <f t="shared" si="5"/>
        <v>27.040000000000031</v>
      </c>
      <c r="T36">
        <f t="shared" si="2"/>
        <v>6</v>
      </c>
      <c r="U36">
        <f t="shared" si="3"/>
        <v>46</v>
      </c>
      <c r="W36" s="11">
        <f t="shared" si="6"/>
        <v>0</v>
      </c>
      <c r="X36" s="11">
        <f t="shared" si="7"/>
        <v>0</v>
      </c>
      <c r="Y36" s="11">
        <f>IF(U36&gt;'Wrksheet Input'!$B$5,1,0)</f>
        <v>1</v>
      </c>
    </row>
    <row r="37" spans="3:25" x14ac:dyDescent="0.2">
      <c r="C37" s="2">
        <f>'Wrksheet Input'!A45</f>
        <v>47</v>
      </c>
      <c r="D37" s="2">
        <f>'Wrksheet Input'!C45</f>
        <v>1</v>
      </c>
      <c r="E37" s="2">
        <f t="shared" si="4"/>
        <v>98</v>
      </c>
      <c r="F37" s="4">
        <f t="shared" si="0"/>
        <v>98</v>
      </c>
      <c r="Q37">
        <f t="shared" si="1"/>
        <v>6.2000000000000028</v>
      </c>
      <c r="R37">
        <f t="shared" si="5"/>
        <v>38.440000000000033</v>
      </c>
      <c r="T37">
        <f t="shared" si="2"/>
        <v>3</v>
      </c>
      <c r="U37">
        <f t="shared" si="3"/>
        <v>47</v>
      </c>
      <c r="W37" s="11">
        <f t="shared" si="6"/>
        <v>0</v>
      </c>
      <c r="X37" s="11">
        <f t="shared" si="7"/>
        <v>1</v>
      </c>
      <c r="Y37" s="11">
        <f>IF(U37&gt;'Wrksheet Input'!$B$5,1,0)</f>
        <v>1</v>
      </c>
    </row>
    <row r="38" spans="3:25" x14ac:dyDescent="0.2">
      <c r="C38" s="2">
        <f>'Wrksheet Input'!A46</f>
        <v>48</v>
      </c>
      <c r="D38" s="2">
        <f>'Wrksheet Input'!C46</f>
        <v>1</v>
      </c>
      <c r="E38" s="2">
        <f t="shared" si="4"/>
        <v>99</v>
      </c>
      <c r="F38" s="4">
        <f t="shared" si="0"/>
        <v>99</v>
      </c>
      <c r="Q38">
        <f t="shared" si="1"/>
        <v>7.2000000000000028</v>
      </c>
      <c r="R38">
        <f t="shared" si="5"/>
        <v>51.840000000000039</v>
      </c>
      <c r="T38">
        <f t="shared" si="2"/>
        <v>2</v>
      </c>
      <c r="U38">
        <f t="shared" si="3"/>
        <v>48</v>
      </c>
      <c r="W38" s="11">
        <f t="shared" si="6"/>
        <v>0</v>
      </c>
      <c r="X38" s="11">
        <f t="shared" si="7"/>
        <v>1</v>
      </c>
      <c r="Y38" s="11">
        <f>IF(U38&gt;'Wrksheet Input'!$B$5,1,0)</f>
        <v>1</v>
      </c>
    </row>
    <row r="39" spans="3:25" x14ac:dyDescent="0.2">
      <c r="C39" s="2">
        <f>'Wrksheet Input'!A47</f>
        <v>49</v>
      </c>
      <c r="D39" s="2">
        <f>'Wrksheet Input'!C47</f>
        <v>0</v>
      </c>
      <c r="E39" s="2">
        <f t="shared" si="4"/>
        <v>99</v>
      </c>
      <c r="F39" s="4">
        <f t="shared" si="0"/>
        <v>99</v>
      </c>
      <c r="Q39">
        <f t="shared" si="1"/>
        <v>8.2000000000000028</v>
      </c>
      <c r="R39">
        <f t="shared" si="5"/>
        <v>67.240000000000052</v>
      </c>
      <c r="T39">
        <f t="shared" si="2"/>
        <v>1</v>
      </c>
      <c r="U39">
        <f t="shared" si="3"/>
        <v>49</v>
      </c>
      <c r="W39" s="11">
        <f t="shared" si="6"/>
        <v>0</v>
      </c>
      <c r="X39" s="11">
        <f t="shared" si="7"/>
        <v>1</v>
      </c>
      <c r="Y39" s="11">
        <f>IF(U39&gt;'Wrksheet Input'!$B$5,1,0)</f>
        <v>1</v>
      </c>
    </row>
    <row r="40" spans="3:25" x14ac:dyDescent="0.2">
      <c r="C40" s="2">
        <f>'Wrksheet Input'!A48</f>
        <v>50</v>
      </c>
      <c r="D40" s="2">
        <f>'Wrksheet Input'!C48</f>
        <v>1</v>
      </c>
      <c r="E40" s="2">
        <f t="shared" si="4"/>
        <v>100</v>
      </c>
      <c r="F40" s="4">
        <f t="shared" si="0"/>
        <v>100</v>
      </c>
      <c r="Q40">
        <f t="shared" si="1"/>
        <v>9.2000000000000028</v>
      </c>
      <c r="R40">
        <f t="shared" si="5"/>
        <v>84.640000000000057</v>
      </c>
      <c r="T40">
        <f t="shared" si="2"/>
        <v>1</v>
      </c>
      <c r="U40">
        <f t="shared" si="3"/>
        <v>50</v>
      </c>
      <c r="W40" s="11">
        <f t="shared" si="6"/>
        <v>0</v>
      </c>
      <c r="X40" s="11">
        <f t="shared" si="7"/>
        <v>1</v>
      </c>
      <c r="Y40" s="11">
        <f>IF(U40&gt;'Wrksheet Input'!$B$5,1,0)</f>
        <v>1</v>
      </c>
    </row>
    <row r="41" spans="3:25" x14ac:dyDescent="0.2">
      <c r="C41" s="2">
        <f>'Wrksheet Input'!A49</f>
        <v>51</v>
      </c>
      <c r="D41" s="2">
        <f>'Wrksheet Input'!C49</f>
        <v>0</v>
      </c>
      <c r="E41" s="2">
        <f t="shared" si="4"/>
        <v>100</v>
      </c>
      <c r="F41" s="4">
        <f t="shared" si="0"/>
        <v>100</v>
      </c>
      <c r="Q41">
        <f t="shared" si="1"/>
        <v>10.200000000000003</v>
      </c>
      <c r="R41">
        <f t="shared" si="5"/>
        <v>104.04000000000006</v>
      </c>
      <c r="T41">
        <f t="shared" si="2"/>
        <v>0</v>
      </c>
      <c r="U41">
        <f t="shared" si="3"/>
        <v>51</v>
      </c>
      <c r="W41" s="11">
        <f t="shared" si="6"/>
        <v>0</v>
      </c>
      <c r="X41" s="11">
        <f t="shared" si="7"/>
        <v>1</v>
      </c>
      <c r="Y41" s="11">
        <f>IF(U41&gt;'Wrksheet Input'!$B$5,1,0)</f>
        <v>1</v>
      </c>
    </row>
    <row r="42" spans="3:25" x14ac:dyDescent="0.2">
      <c r="C42" s="2">
        <f>'Wrksheet Input'!A50</f>
        <v>52</v>
      </c>
      <c r="D42" s="2">
        <f>'Wrksheet Input'!C50</f>
        <v>0</v>
      </c>
      <c r="E42" s="2">
        <f t="shared" si="4"/>
        <v>100</v>
      </c>
      <c r="F42" s="4">
        <f t="shared" si="0"/>
        <v>100</v>
      </c>
      <c r="Q42">
        <f t="shared" si="1"/>
        <v>11.200000000000003</v>
      </c>
      <c r="R42">
        <f t="shared" si="5"/>
        <v>125.44000000000007</v>
      </c>
      <c r="T42">
        <v>0</v>
      </c>
      <c r="U42">
        <f t="shared" si="3"/>
        <v>52</v>
      </c>
      <c r="W42" s="11">
        <f t="shared" si="6"/>
        <v>0</v>
      </c>
      <c r="X42" s="11">
        <f t="shared" si="7"/>
        <v>1</v>
      </c>
      <c r="Y42" s="11">
        <f>IF(U42&gt;'Wrksheet Input'!$B$5,1,0)</f>
        <v>1</v>
      </c>
    </row>
    <row r="43" spans="3:25" x14ac:dyDescent="0.2">
      <c r="C43" s="2">
        <f>'Wrksheet Input'!A51</f>
        <v>53</v>
      </c>
      <c r="D43" s="2">
        <f>'Wrksheet Input'!C51</f>
        <v>0</v>
      </c>
      <c r="E43" s="2">
        <f t="shared" si="4"/>
        <v>100</v>
      </c>
      <c r="F43" s="4">
        <f t="shared" si="0"/>
        <v>100</v>
      </c>
      <c r="Q43">
        <f t="shared" si="1"/>
        <v>12.200000000000003</v>
      </c>
      <c r="R43">
        <f t="shared" si="5"/>
        <v>148.84000000000006</v>
      </c>
      <c r="T43">
        <v>0</v>
      </c>
      <c r="U43">
        <f t="shared" si="3"/>
        <v>53</v>
      </c>
      <c r="W43" s="11">
        <f t="shared" si="6"/>
        <v>0</v>
      </c>
      <c r="X43" s="11">
        <f t="shared" si="7"/>
        <v>1</v>
      </c>
      <c r="Y43" s="11">
        <f>IF(U43&gt;'Wrksheet Input'!$B$5,1,0)</f>
        <v>1</v>
      </c>
    </row>
    <row r="44" spans="3:25" x14ac:dyDescent="0.2">
      <c r="C44" s="2">
        <f>'Wrksheet Input'!A52</f>
        <v>54</v>
      </c>
      <c r="D44" s="2">
        <f>'Wrksheet Input'!C52</f>
        <v>0</v>
      </c>
      <c r="E44" s="2">
        <f t="shared" si="4"/>
        <v>100</v>
      </c>
      <c r="F44" s="4">
        <f t="shared" si="0"/>
        <v>100</v>
      </c>
      <c r="Q44">
        <f t="shared" si="1"/>
        <v>13.200000000000003</v>
      </c>
      <c r="R44">
        <f t="shared" si="5"/>
        <v>174.24000000000007</v>
      </c>
      <c r="T44">
        <v>0</v>
      </c>
      <c r="U44">
        <f t="shared" si="3"/>
        <v>54</v>
      </c>
      <c r="W44" s="11">
        <f t="shared" si="6"/>
        <v>0</v>
      </c>
      <c r="X44" s="11">
        <f t="shared" si="7"/>
        <v>1</v>
      </c>
      <c r="Y44" s="11">
        <f>IF(U44&gt;'Wrksheet Input'!$B$5,1,0)</f>
        <v>1</v>
      </c>
    </row>
    <row r="45" spans="3:25" x14ac:dyDescent="0.2">
      <c r="C45" s="2">
        <f>'Wrksheet Input'!A53</f>
        <v>55</v>
      </c>
      <c r="D45" s="2">
        <f>'Wrksheet Input'!C53</f>
        <v>0</v>
      </c>
      <c r="E45" s="2">
        <f t="shared" si="4"/>
        <v>100</v>
      </c>
      <c r="F45" s="4">
        <f t="shared" si="0"/>
        <v>100</v>
      </c>
      <c r="Q45">
        <f t="shared" si="1"/>
        <v>14.200000000000003</v>
      </c>
      <c r="R45">
        <f t="shared" si="5"/>
        <v>201.64000000000007</v>
      </c>
      <c r="T45">
        <v>0</v>
      </c>
      <c r="U45">
        <f t="shared" si="3"/>
        <v>55</v>
      </c>
      <c r="W45" s="11">
        <f t="shared" si="6"/>
        <v>0</v>
      </c>
      <c r="X45" s="11">
        <f t="shared" si="7"/>
        <v>1</v>
      </c>
      <c r="Y45" s="11">
        <f>IF(U45&gt;'Wrksheet Input'!$B$5,1,0)</f>
        <v>1</v>
      </c>
    </row>
    <row r="46" spans="3:25" x14ac:dyDescent="0.2">
      <c r="C46" s="2">
        <f>'Wrksheet Input'!A54</f>
        <v>56</v>
      </c>
      <c r="D46" s="2">
        <f>'Wrksheet Input'!C54</f>
        <v>0</v>
      </c>
      <c r="E46" s="2">
        <f t="shared" si="4"/>
        <v>100</v>
      </c>
      <c r="F46" s="4">
        <f t="shared" si="0"/>
        <v>100</v>
      </c>
      <c r="Q46">
        <f t="shared" si="1"/>
        <v>15.200000000000003</v>
      </c>
      <c r="R46">
        <f t="shared" si="5"/>
        <v>231.04000000000008</v>
      </c>
      <c r="T46">
        <v>0</v>
      </c>
      <c r="U46">
        <f t="shared" si="3"/>
        <v>56</v>
      </c>
      <c r="W46" s="11">
        <f t="shared" si="6"/>
        <v>0</v>
      </c>
      <c r="X46" s="11">
        <f t="shared" si="7"/>
        <v>1</v>
      </c>
      <c r="Y46" s="11">
        <f>IF(U46&gt;'Wrksheet Input'!$B$5,1,0)</f>
        <v>1</v>
      </c>
    </row>
    <row r="47" spans="3:25" x14ac:dyDescent="0.2">
      <c r="C47" s="2">
        <f>'Wrksheet Input'!A55</f>
        <v>57</v>
      </c>
      <c r="D47" s="2">
        <f>'Wrksheet Input'!C55</f>
        <v>0</v>
      </c>
      <c r="E47" s="2">
        <f t="shared" si="4"/>
        <v>100</v>
      </c>
      <c r="F47" s="4">
        <f t="shared" si="0"/>
        <v>100</v>
      </c>
      <c r="Q47">
        <f t="shared" si="1"/>
        <v>16.200000000000003</v>
      </c>
      <c r="R47">
        <f t="shared" si="5"/>
        <v>262.44000000000011</v>
      </c>
      <c r="T47">
        <v>0</v>
      </c>
      <c r="U47">
        <f t="shared" si="3"/>
        <v>57</v>
      </c>
      <c r="W47" s="11">
        <f t="shared" si="6"/>
        <v>0</v>
      </c>
      <c r="X47" s="11">
        <f t="shared" si="7"/>
        <v>1</v>
      </c>
      <c r="Y47" s="11">
        <f>IF(U47&gt;'Wrksheet Input'!$B$5,1,0)</f>
        <v>1</v>
      </c>
    </row>
    <row r="48" spans="3:25" x14ac:dyDescent="0.2">
      <c r="C48" s="2">
        <f>'Wrksheet Input'!A56</f>
        <v>58</v>
      </c>
      <c r="D48" s="2">
        <f>'Wrksheet Input'!C56</f>
        <v>0</v>
      </c>
      <c r="E48" s="2">
        <f t="shared" si="4"/>
        <v>100</v>
      </c>
      <c r="F48" s="4">
        <f t="shared" si="0"/>
        <v>100</v>
      </c>
      <c r="Q48">
        <f t="shared" si="1"/>
        <v>17.200000000000003</v>
      </c>
      <c r="R48">
        <f t="shared" si="5"/>
        <v>295.84000000000009</v>
      </c>
      <c r="T48">
        <v>0</v>
      </c>
      <c r="U48">
        <f t="shared" si="3"/>
        <v>58</v>
      </c>
      <c r="W48" s="11">
        <f t="shared" si="6"/>
        <v>0</v>
      </c>
      <c r="X48" s="11">
        <f t="shared" si="7"/>
        <v>1</v>
      </c>
      <c r="Y48" s="11">
        <f>IF(U48&gt;'Wrksheet Input'!$B$5,1,0)</f>
        <v>1</v>
      </c>
    </row>
    <row r="49" spans="2:28" x14ac:dyDescent="0.2">
      <c r="C49" s="2">
        <f>'Wrksheet Input'!A57</f>
        <v>59</v>
      </c>
      <c r="D49" s="2">
        <f>'Wrksheet Input'!C57</f>
        <v>0</v>
      </c>
      <c r="E49" s="2">
        <f t="shared" si="4"/>
        <v>100</v>
      </c>
      <c r="F49" s="4">
        <f t="shared" si="0"/>
        <v>100</v>
      </c>
      <c r="Q49">
        <f t="shared" si="1"/>
        <v>18.200000000000003</v>
      </c>
      <c r="R49">
        <f t="shared" si="5"/>
        <v>331.24000000000012</v>
      </c>
      <c r="T49">
        <v>0</v>
      </c>
      <c r="U49">
        <f t="shared" si="3"/>
        <v>59</v>
      </c>
      <c r="W49" s="11">
        <f t="shared" si="6"/>
        <v>0</v>
      </c>
      <c r="X49" s="11">
        <f t="shared" si="7"/>
        <v>1</v>
      </c>
      <c r="Y49" s="11">
        <f>IF(U49&gt;'Wrksheet Input'!$B$5,1,0)</f>
        <v>1</v>
      </c>
    </row>
    <row r="50" spans="2:28" x14ac:dyDescent="0.2">
      <c r="C50" s="7">
        <f>'Wrksheet Input'!A58</f>
        <v>60</v>
      </c>
      <c r="D50" s="59">
        <f>'Wrksheet Input'!C58</f>
        <v>0</v>
      </c>
      <c r="E50" s="7">
        <f t="shared" si="4"/>
        <v>100</v>
      </c>
      <c r="F50" s="7">
        <f t="shared" si="0"/>
        <v>100</v>
      </c>
      <c r="Q50">
        <f t="shared" si="1"/>
        <v>19.200000000000003</v>
      </c>
      <c r="R50">
        <f t="shared" si="5"/>
        <v>368.6400000000001</v>
      </c>
      <c r="T50">
        <v>0</v>
      </c>
      <c r="U50">
        <f t="shared" si="3"/>
        <v>60</v>
      </c>
      <c r="W50" s="11">
        <f t="shared" si="6"/>
        <v>0</v>
      </c>
      <c r="X50" s="11">
        <f t="shared" si="7"/>
        <v>1</v>
      </c>
      <c r="Y50" s="11">
        <f>IF(U50&gt;'Wrksheet Input'!$B$5,1,0)</f>
        <v>1</v>
      </c>
    </row>
    <row r="51" spans="2:28" ht="14.25" customHeight="1" x14ac:dyDescent="0.2">
      <c r="G51" s="101" t="s">
        <v>41</v>
      </c>
      <c r="H51" s="101"/>
      <c r="I51" s="101"/>
      <c r="J51" s="101"/>
      <c r="K51" s="101"/>
      <c r="L51" s="101"/>
      <c r="M51" s="101"/>
      <c r="N51" s="101"/>
      <c r="S51" s="11"/>
    </row>
    <row r="52" spans="2:28" ht="7.5" customHeight="1" x14ac:dyDescent="0.2">
      <c r="T52" t="s">
        <v>33</v>
      </c>
      <c r="U52">
        <f>SQRT(SUMPRODUCT(D10:D50,R10:R50)/(SUM(D10:D50)-1))</f>
        <v>2.9881922510596488</v>
      </c>
    </row>
    <row r="53" spans="2:28" x14ac:dyDescent="0.2">
      <c r="B53" s="6" t="str">
        <f>CONCATENATE("AVERAGE SPEED = ",FIXED(R53,1))</f>
        <v>AVERAGE SPEED = 40.8</v>
      </c>
      <c r="D53" s="6"/>
      <c r="E53"/>
      <c r="F53" s="6" t="str">
        <f>CONCATENATE("PACE SPEED = ",U53," to ",W53)</f>
        <v>PACE SPEED = 37 to 46</v>
      </c>
      <c r="G53" s="6"/>
      <c r="N53" s="9" t="str">
        <f>CONCATENATE("STANDARD DEVIATION = ",FIXED(U52,2))</f>
        <v>STANDARD DEVIATION = 2.99</v>
      </c>
      <c r="Q53" s="2" t="s">
        <v>14</v>
      </c>
      <c r="R53">
        <f>SUMPRODUCT(C10:C50,D10:D50)/SUM(D10:D50)</f>
        <v>40.799999999999997</v>
      </c>
      <c r="S53" s="2" t="s">
        <v>27</v>
      </c>
      <c r="T53" s="14" t="s">
        <v>39</v>
      </c>
      <c r="U53">
        <f>VLOOKUP(X54,T10:U50,2,FALSE)</f>
        <v>37</v>
      </c>
      <c r="V53" s="14" t="s">
        <v>40</v>
      </c>
      <c r="W53" s="2">
        <f>U53+9</f>
        <v>46</v>
      </c>
    </row>
    <row r="54" spans="2:28" x14ac:dyDescent="0.2">
      <c r="B54" s="6" t="str">
        <f>CONCATENATE("50th PERCENTILE = ",T54)</f>
        <v>50th PERCENTILE = 41</v>
      </c>
      <c r="D54" s="6"/>
      <c r="E54" s="3"/>
      <c r="F54" s="6" t="str">
        <f>CONCATENATE("VEHICLES IN PACE = ",X54)</f>
        <v>VEHICLES IN PACE = 90</v>
      </c>
      <c r="G54" s="6"/>
      <c r="N54" s="9" t="str">
        <f>CONCATENATE("% EXCEEDING POSTED LIMIT = ",FIXED($AB$54/$E$50*100,0))</f>
        <v>% EXCEEDING POSTED LIMIT = 52</v>
      </c>
      <c r="Q54" s="2" t="s">
        <v>8</v>
      </c>
      <c r="R54" s="2">
        <f>LOOKUP(50,F10:F50,C10:C50)</f>
        <v>40</v>
      </c>
      <c r="S54" s="13">
        <f>LOOKUP(R54,C$10:C$50,F$10:F$50)</f>
        <v>48</v>
      </c>
      <c r="T54">
        <f>IF(S54=50,R54,R54+1)</f>
        <v>41</v>
      </c>
      <c r="V54" s="8" t="s">
        <v>36</v>
      </c>
      <c r="W54" s="8"/>
      <c r="X54" s="2">
        <f>LARGE(T10:T50,1)</f>
        <v>90</v>
      </c>
      <c r="Z54" t="s">
        <v>2</v>
      </c>
      <c r="AB54">
        <f>SUMIF(Y10:Y50,1,D10:D50)</f>
        <v>52</v>
      </c>
    </row>
    <row r="55" spans="2:28" x14ac:dyDescent="0.2">
      <c r="B55" s="6" t="str">
        <f>CONCATENATE("67th PERCENTILE = ",T55)</f>
        <v>67th PERCENTILE = 42</v>
      </c>
      <c r="D55" s="6"/>
      <c r="E55"/>
      <c r="F55" s="6" t="str">
        <f>CONCATENATE("% IN PACE = ",X55)</f>
        <v>% IN PACE = 90</v>
      </c>
      <c r="G55" s="6"/>
      <c r="Q55" s="2" t="s">
        <v>9</v>
      </c>
      <c r="R55" s="2">
        <f>LOOKUP(67,F10:F50,C10:C50)</f>
        <v>41</v>
      </c>
      <c r="S55" s="13">
        <f>LOOKUP(R55,C$10:C$50,F$10:F$50)</f>
        <v>64</v>
      </c>
      <c r="T55">
        <f>IF(S55=67,R55,R55+1)</f>
        <v>42</v>
      </c>
      <c r="V55" s="8" t="s">
        <v>3</v>
      </c>
      <c r="W55" s="8"/>
      <c r="X55" s="2" t="str">
        <f>FIXED(+X54/E50*100,0)</f>
        <v>90</v>
      </c>
    </row>
    <row r="56" spans="2:28" x14ac:dyDescent="0.2">
      <c r="B56" s="6" t="str">
        <f>CONCATENATE("85th PERCENTILE = ",T56)</f>
        <v>85th PERCENTILE = 44</v>
      </c>
      <c r="D56" s="6"/>
      <c r="E56"/>
      <c r="F56" s="6" t="str">
        <f>CONCATENATE("% BELOW PACE = ",FIXED(X56/E50*100,0))</f>
        <v>% BELOW PACE = 7</v>
      </c>
      <c r="G56" s="6"/>
      <c r="N56" s="5" t="str">
        <f>CONCATENATE("RECOMMENDED SPEED LIMIT = ",MROUND(T56,5))</f>
        <v>RECOMMENDED SPEED LIMIT = 45</v>
      </c>
      <c r="Q56" s="2" t="s">
        <v>10</v>
      </c>
      <c r="R56" s="2">
        <f>LOOKUP(85,F10:F50,C10:C50)</f>
        <v>43</v>
      </c>
      <c r="S56" s="13">
        <f>LOOKUP(R56,C$10:C$50,F$10:F$50)</f>
        <v>83</v>
      </c>
      <c r="T56">
        <f>IF(S56=85,R56,R56+1)</f>
        <v>44</v>
      </c>
      <c r="V56" s="8" t="s">
        <v>1</v>
      </c>
      <c r="W56" s="8"/>
      <c r="X56" s="2">
        <f>SUMIF(W10:W50,1,D10:D50)</f>
        <v>7</v>
      </c>
    </row>
    <row r="57" spans="2:28" x14ac:dyDescent="0.2">
      <c r="B57" s="6" t="str">
        <f>CONCATENATE("95th PERCENTILE = ",T57)</f>
        <v>95th PERCENTILE = 46</v>
      </c>
      <c r="D57" s="6"/>
      <c r="E57"/>
      <c r="F57" s="6" t="str">
        <f>CONCATENATE("% ABOVE PACE = ",FIXED(X57/E50*100,0))</f>
        <v>% ABOVE PACE = 3</v>
      </c>
      <c r="G57" s="6"/>
      <c r="N57" s="85" t="str">
        <f>IF(U61&gt;U60,"POSTED SPEED IS TOO LOW","")</f>
        <v/>
      </c>
      <c r="Q57" s="2" t="s">
        <v>11</v>
      </c>
      <c r="R57" s="2">
        <f>LOOKUP(95,F10:F50,C10:C50)</f>
        <v>45</v>
      </c>
      <c r="S57" s="13">
        <f>LOOKUP(R57,C$10:C$50,F$10:F$50)</f>
        <v>94</v>
      </c>
      <c r="T57">
        <f>IF(S57=95,R57,R57+1)</f>
        <v>46</v>
      </c>
      <c r="V57" s="8" t="s">
        <v>0</v>
      </c>
      <c r="W57" s="8"/>
      <c r="X57" s="2">
        <f>SUMIF(X10:X50,1,D10:D50)</f>
        <v>3</v>
      </c>
    </row>
    <row r="58" spans="2:28" ht="3" customHeight="1" x14ac:dyDescent="0.2"/>
    <row r="60" spans="2:28" x14ac:dyDescent="0.2">
      <c r="Q60" s="83">
        <f>AVERAGE(U53,T54)</f>
        <v>39</v>
      </c>
      <c r="R60" s="83" t="s">
        <v>58</v>
      </c>
      <c r="S60" s="83"/>
      <c r="T60" s="83"/>
      <c r="U60" s="83">
        <f>'Wrksheet Input'!B5</f>
        <v>40</v>
      </c>
      <c r="V60" s="84" t="s">
        <v>46</v>
      </c>
    </row>
    <row r="61" spans="2:28" x14ac:dyDescent="0.2">
      <c r="Q61" s="83" t="s">
        <v>59</v>
      </c>
      <c r="R61" s="83"/>
      <c r="S61" s="83"/>
      <c r="T61" s="83"/>
      <c r="U61" s="83">
        <f>CEILING(Q60,5)</f>
        <v>40</v>
      </c>
      <c r="V61" s="84" t="s">
        <v>60</v>
      </c>
    </row>
    <row r="62" spans="2:28" x14ac:dyDescent="0.2">
      <c r="Q62" s="83"/>
      <c r="R62" s="83"/>
      <c r="S62" s="83"/>
    </row>
    <row r="63" spans="2:28" x14ac:dyDescent="0.2">
      <c r="Q63" s="83"/>
      <c r="R63" s="83"/>
      <c r="S63" s="83"/>
    </row>
    <row r="64" spans="2:28" x14ac:dyDescent="0.2">
      <c r="Q64" s="83"/>
      <c r="R64" s="83"/>
      <c r="S64" s="83"/>
    </row>
    <row r="65" spans="17:19" x14ac:dyDescent="0.2">
      <c r="Q65" s="83"/>
      <c r="R65" s="83"/>
      <c r="S65" s="83"/>
    </row>
    <row r="66" spans="17:19" x14ac:dyDescent="0.2">
      <c r="Q66" s="83"/>
      <c r="R66" s="83"/>
      <c r="S66" s="83"/>
    </row>
  </sheetData>
  <sheetProtection password="F23E" sheet="1" objects="1" scenarios="1" selectLockedCells="1"/>
  <mergeCells count="11">
    <mergeCell ref="F6:I6"/>
    <mergeCell ref="G8:N9"/>
    <mergeCell ref="G51:N51"/>
    <mergeCell ref="J5:N5"/>
    <mergeCell ref="J6:N6"/>
    <mergeCell ref="F5:I5"/>
    <mergeCell ref="B2:M2"/>
    <mergeCell ref="F3:I3"/>
    <mergeCell ref="F4:I4"/>
    <mergeCell ref="J3:N3"/>
    <mergeCell ref="J4:N4"/>
  </mergeCells>
  <pageMargins left="0.5" right="0.5" top="0.5" bottom="0.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tabSelected="1" workbookViewId="0"/>
  </sheetViews>
  <sheetFormatPr defaultRowHeight="12.75" x14ac:dyDescent="0.2"/>
  <cols>
    <col min="1" max="1" width="1.7109375" customWidth="1"/>
    <col min="2" max="2" width="7.28515625" customWidth="1"/>
    <col min="3" max="3" width="12.7109375" style="2" customWidth="1"/>
    <col min="4" max="4" width="6.5703125" style="2" customWidth="1"/>
    <col min="5" max="5" width="8.42578125" style="2" customWidth="1"/>
    <col min="6" max="6" width="9.28515625" style="2" customWidth="1"/>
    <col min="7" max="7" width="4.42578125" customWidth="1"/>
    <col min="8" max="8" width="5" customWidth="1"/>
    <col min="9" max="9" width="5.5703125" customWidth="1"/>
    <col min="10" max="11" width="6.42578125" customWidth="1"/>
    <col min="12" max="12" width="9.140625" customWidth="1"/>
    <col min="13" max="13" width="6.28515625" customWidth="1"/>
    <col min="14" max="14" width="8.140625" customWidth="1"/>
    <col min="15" max="15" width="1.7109375" customWidth="1"/>
    <col min="16" max="16" width="9.140625" hidden="1" customWidth="1"/>
    <col min="17" max="17" width="8.28515625" hidden="1" customWidth="1"/>
    <col min="18" max="19" width="8.42578125" hidden="1" customWidth="1"/>
    <col min="20" max="20" width="9.7109375" hidden="1" customWidth="1"/>
    <col min="21" max="21" width="8.42578125" hidden="1" customWidth="1"/>
    <col min="22" max="22" width="9.140625" hidden="1" customWidth="1"/>
    <col min="23" max="23" width="8.42578125" hidden="1" customWidth="1"/>
    <col min="24" max="24" width="10" hidden="1" customWidth="1"/>
    <col min="25" max="27" width="8.42578125" hidden="1" customWidth="1"/>
    <col min="28" max="29" width="9.140625" hidden="1" customWidth="1"/>
  </cols>
  <sheetData>
    <row r="1" spans="1:25" ht="21.75" customHeight="1" x14ac:dyDescent="0.2">
      <c r="A1" s="81" t="s">
        <v>56</v>
      </c>
      <c r="C1" s="1"/>
      <c r="D1" s="1"/>
      <c r="E1" s="1"/>
      <c r="G1" s="16" t="s">
        <v>31</v>
      </c>
      <c r="H1" s="1"/>
      <c r="I1" s="1"/>
      <c r="J1" s="1"/>
      <c r="K1" s="1"/>
      <c r="L1" s="1"/>
      <c r="M1" s="1"/>
      <c r="N1" s="82" t="s">
        <v>57</v>
      </c>
    </row>
    <row r="2" spans="1:25" ht="21" customHeight="1" x14ac:dyDescent="0.2">
      <c r="B2" s="108" t="s">
        <v>47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"/>
    </row>
    <row r="3" spans="1:25" s="65" customFormat="1" ht="15" customHeight="1" x14ac:dyDescent="0.2">
      <c r="B3" s="65" t="str">
        <f>CONCATENATE("CITY:  ",'Wrksheet Input'!B1)</f>
        <v>CITY:  Ranchester</v>
      </c>
      <c r="C3" s="2"/>
      <c r="E3" s="2"/>
      <c r="F3" s="105" t="str">
        <f>CONCATENATE("COUNTY:  ",'Wrksheet Input'!B2)</f>
        <v>COUNTY:  Sheridan</v>
      </c>
      <c r="G3" s="105"/>
      <c r="H3" s="105"/>
      <c r="I3" s="105"/>
      <c r="J3" s="105" t="str">
        <f>CONCATENATE("ROUTE:  ",'Wrksheet Input'!B3)</f>
        <v>ROUTE:  US 14 (Dayton St.)</v>
      </c>
      <c r="K3" s="105"/>
      <c r="L3" s="105"/>
      <c r="M3" s="105"/>
      <c r="N3" s="105"/>
    </row>
    <row r="4" spans="1:25" ht="12.75" customHeight="1" x14ac:dyDescent="0.2">
      <c r="B4" s="66" t="str">
        <f>CONCATENATE("SPEED LIMIT:  ",'Wrksheet Input'!B5," MPH")</f>
        <v>SPEED LIMIT:  40 MPH</v>
      </c>
      <c r="D4" s="66"/>
      <c r="F4" s="107" t="str">
        <f>CONCATENATE("DIRECTION: ",UPPER(LEFT('Wrksheet Input'!B9,1)),"B/",UPPER(LEFT('Wrksheet Input'!D9,1)),"B Comb.")</f>
        <v>DIRECTION: EB/WB Comb.</v>
      </c>
      <c r="G4" s="107"/>
      <c r="H4" s="107"/>
      <c r="I4" s="107"/>
      <c r="J4" s="110" t="str">
        <f>CONCATENATE("LOCATION:  ",'Wrksheet Input'!B4)</f>
        <v>LOCATION:  At 4th Ave. W.</v>
      </c>
      <c r="K4" s="110"/>
      <c r="L4" s="110"/>
      <c r="M4" s="110"/>
      <c r="N4" s="110"/>
    </row>
    <row r="5" spans="1:25" x14ac:dyDescent="0.2">
      <c r="B5" s="8" t="str">
        <f>CONCATENATE("OBSERVER:  ",'Wrksheet Input'!F10)</f>
        <v>OBSERVER:  J.J.</v>
      </c>
      <c r="D5" s="8"/>
      <c r="E5" s="8"/>
      <c r="F5" s="105" t="str">
        <f>CONCATENATE("START TIME:  ",'Wrksheet Input'!H12)</f>
        <v>START TIME:  8:40 AM</v>
      </c>
      <c r="G5" s="105"/>
      <c r="H5" s="105"/>
      <c r="I5" s="105"/>
      <c r="J5" s="105" t="str">
        <f>IF('Wrksheet Input'!B14='Wrksheet Input'!D14,CONCATENATE("WEATHER:  ",'Wrksheet Input'!D14),"WEATHER:  Varying conditions")</f>
        <v>WEATHER:  Clear and Warm</v>
      </c>
      <c r="K5" s="105"/>
      <c r="L5" s="105"/>
      <c r="M5" s="105"/>
      <c r="N5" s="105"/>
    </row>
    <row r="6" spans="1:25" x14ac:dyDescent="0.2">
      <c r="B6" s="65" t="str">
        <f>CONCATENATE("DATE:  ",'Wrksheet Input'!F11)</f>
        <v>DATE:  5/19/10</v>
      </c>
      <c r="D6" s="65"/>
      <c r="F6" s="105" t="str">
        <f>CONCATENATE("END TIME:  ",'Wrksheet Input'!H13)</f>
        <v>END TIME:  10:45 AM</v>
      </c>
      <c r="G6" s="105"/>
      <c r="H6" s="105"/>
      <c r="I6" s="105"/>
      <c r="J6" s="106" t="str">
        <f>CONCATENATE("COMMENTS:  ",'Wrksheet Input'!B8)</f>
        <v>COMMENTS:  Example Only</v>
      </c>
      <c r="K6" s="106"/>
      <c r="L6" s="106"/>
      <c r="M6" s="106"/>
      <c r="N6" s="106"/>
    </row>
    <row r="7" spans="1:25" ht="6" customHeight="1" x14ac:dyDescent="0.2"/>
    <row r="8" spans="1:25" ht="12.75" customHeight="1" x14ac:dyDescent="0.2">
      <c r="B8" s="2"/>
      <c r="D8" s="6" t="s">
        <v>12</v>
      </c>
      <c r="F8" s="109" t="s">
        <v>21</v>
      </c>
      <c r="G8" s="109"/>
      <c r="H8" s="109"/>
      <c r="I8" s="109"/>
      <c r="J8" s="109"/>
      <c r="K8" s="109"/>
      <c r="L8" s="109"/>
      <c r="M8" s="109"/>
      <c r="N8" s="109"/>
      <c r="T8" t="s">
        <v>34</v>
      </c>
      <c r="W8" t="s">
        <v>34</v>
      </c>
      <c r="X8" s="11" t="s">
        <v>34</v>
      </c>
      <c r="Y8" s="12" t="s">
        <v>34</v>
      </c>
    </row>
    <row r="9" spans="1:25" x14ac:dyDescent="0.2">
      <c r="B9" s="7" t="s">
        <v>30</v>
      </c>
      <c r="C9" s="7" t="s">
        <v>20</v>
      </c>
      <c r="D9" s="10" t="s">
        <v>35</v>
      </c>
      <c r="E9" s="7" t="s">
        <v>13</v>
      </c>
      <c r="F9" s="109"/>
      <c r="G9" s="109"/>
      <c r="H9" s="109"/>
      <c r="I9" s="109"/>
      <c r="J9" s="109"/>
      <c r="K9" s="109"/>
      <c r="L9" s="109"/>
      <c r="M9" s="109"/>
      <c r="N9" s="109"/>
      <c r="Q9" t="s">
        <v>38</v>
      </c>
      <c r="R9" t="s">
        <v>4</v>
      </c>
      <c r="T9" t="s">
        <v>26</v>
      </c>
      <c r="U9" t="s">
        <v>30</v>
      </c>
      <c r="W9" t="s">
        <v>5</v>
      </c>
      <c r="X9" s="11" t="s">
        <v>6</v>
      </c>
      <c r="Y9" s="12" t="s">
        <v>7</v>
      </c>
    </row>
    <row r="10" spans="1:25" x14ac:dyDescent="0.2">
      <c r="B10" s="2">
        <f>'Wrksheet Input'!A18</f>
        <v>20</v>
      </c>
      <c r="C10" s="2">
        <f>'Wrksheet Input'!E18</f>
        <v>0</v>
      </c>
      <c r="D10" s="2">
        <f>C10</f>
        <v>0</v>
      </c>
      <c r="E10" s="4">
        <f t="shared" ref="E10:E50" si="0">D10/D$50*100</f>
        <v>0</v>
      </c>
      <c r="Q10">
        <f t="shared" ref="Q10:Q50" si="1">+B10-$R$53</f>
        <v>-20.975000000000001</v>
      </c>
      <c r="R10">
        <f>Q10*Q10</f>
        <v>439.95062500000006</v>
      </c>
      <c r="T10">
        <f t="shared" ref="T10:T41" si="2">SUM(C10:C19)</f>
        <v>0</v>
      </c>
      <c r="U10">
        <f t="shared" ref="U10:U50" si="3">B10</f>
        <v>20</v>
      </c>
      <c r="V10" s="11"/>
      <c r="W10" s="11">
        <f>IF(U10&lt;$U$53,1,0)</f>
        <v>1</v>
      </c>
      <c r="X10" s="11">
        <f>IF(U10&gt;$W$53,1,0)</f>
        <v>0</v>
      </c>
      <c r="Y10" s="11">
        <f>IF(U10&gt;'Wrksheet Input'!$B$5,1,0)</f>
        <v>0</v>
      </c>
    </row>
    <row r="11" spans="1:25" x14ac:dyDescent="0.2">
      <c r="B11" s="2">
        <f>'Wrksheet Input'!A19</f>
        <v>21</v>
      </c>
      <c r="C11" s="2">
        <f>'Wrksheet Input'!E19</f>
        <v>0</v>
      </c>
      <c r="D11" s="2">
        <f t="shared" ref="D11:D50" si="4">D10+C11</f>
        <v>0</v>
      </c>
      <c r="E11" s="4">
        <f t="shared" si="0"/>
        <v>0</v>
      </c>
      <c r="Q11">
        <f t="shared" si="1"/>
        <v>-19.975000000000001</v>
      </c>
      <c r="R11">
        <f t="shared" ref="R11:R50" si="5">Q11*Q11</f>
        <v>399.00062500000007</v>
      </c>
      <c r="T11">
        <f t="shared" si="2"/>
        <v>0</v>
      </c>
      <c r="U11">
        <f t="shared" si="3"/>
        <v>21</v>
      </c>
      <c r="V11" s="11"/>
      <c r="W11" s="11">
        <f t="shared" ref="W11:W50" si="6">IF(U11&lt;$U$53,1,0)</f>
        <v>1</v>
      </c>
      <c r="X11" s="11">
        <f t="shared" ref="X11:X50" si="7">IF(U11&gt;$W$53,1,0)</f>
        <v>0</v>
      </c>
      <c r="Y11" s="11">
        <f>IF(U11&gt;'Wrksheet Input'!$B$5,1,0)</f>
        <v>0</v>
      </c>
    </row>
    <row r="12" spans="1:25" x14ac:dyDescent="0.2">
      <c r="B12" s="2">
        <f>'Wrksheet Input'!A20</f>
        <v>22</v>
      </c>
      <c r="C12" s="2">
        <f>'Wrksheet Input'!E20</f>
        <v>0</v>
      </c>
      <c r="D12" s="2">
        <f t="shared" si="4"/>
        <v>0</v>
      </c>
      <c r="E12" s="4">
        <f t="shared" si="0"/>
        <v>0</v>
      </c>
      <c r="Q12">
        <f t="shared" si="1"/>
        <v>-18.975000000000001</v>
      </c>
      <c r="R12">
        <f t="shared" si="5"/>
        <v>360.05062500000008</v>
      </c>
      <c r="T12">
        <f t="shared" si="2"/>
        <v>1</v>
      </c>
      <c r="U12">
        <f t="shared" si="3"/>
        <v>22</v>
      </c>
      <c r="W12" s="11">
        <f t="shared" si="6"/>
        <v>1</v>
      </c>
      <c r="X12" s="11">
        <f t="shared" si="7"/>
        <v>0</v>
      </c>
      <c r="Y12" s="11">
        <f>IF(U12&gt;'Wrksheet Input'!$B$5,1,0)</f>
        <v>0</v>
      </c>
    </row>
    <row r="13" spans="1:25" x14ac:dyDescent="0.2">
      <c r="B13" s="2">
        <f>'Wrksheet Input'!A21</f>
        <v>23</v>
      </c>
      <c r="C13" s="2">
        <f>'Wrksheet Input'!E21</f>
        <v>0</v>
      </c>
      <c r="D13" s="2">
        <f t="shared" si="4"/>
        <v>0</v>
      </c>
      <c r="E13" s="4">
        <f t="shared" si="0"/>
        <v>0</v>
      </c>
      <c r="Q13">
        <f t="shared" si="1"/>
        <v>-17.975000000000001</v>
      </c>
      <c r="R13">
        <f t="shared" si="5"/>
        <v>323.10062500000004</v>
      </c>
      <c r="T13">
        <f t="shared" si="2"/>
        <v>2</v>
      </c>
      <c r="U13">
        <f t="shared" si="3"/>
        <v>23</v>
      </c>
      <c r="W13" s="11">
        <f t="shared" si="6"/>
        <v>1</v>
      </c>
      <c r="X13" s="11">
        <f t="shared" si="7"/>
        <v>0</v>
      </c>
      <c r="Y13" s="11">
        <f>IF(U13&gt;'Wrksheet Input'!$B$5,1,0)</f>
        <v>0</v>
      </c>
    </row>
    <row r="14" spans="1:25" x14ac:dyDescent="0.2">
      <c r="B14" s="2">
        <f>'Wrksheet Input'!A22</f>
        <v>24</v>
      </c>
      <c r="C14" s="2">
        <f>'Wrksheet Input'!E22</f>
        <v>0</v>
      </c>
      <c r="D14" s="2">
        <f t="shared" si="4"/>
        <v>0</v>
      </c>
      <c r="E14" s="4">
        <f t="shared" si="0"/>
        <v>0</v>
      </c>
      <c r="Q14">
        <f t="shared" si="1"/>
        <v>-16.975000000000001</v>
      </c>
      <c r="R14">
        <f t="shared" si="5"/>
        <v>288.15062500000005</v>
      </c>
      <c r="T14">
        <f t="shared" si="2"/>
        <v>3</v>
      </c>
      <c r="U14">
        <f t="shared" si="3"/>
        <v>24</v>
      </c>
      <c r="W14" s="11">
        <f t="shared" si="6"/>
        <v>1</v>
      </c>
      <c r="X14" s="11">
        <f t="shared" si="7"/>
        <v>0</v>
      </c>
      <c r="Y14" s="11">
        <f>IF(U14&gt;'Wrksheet Input'!$B$5,1,0)</f>
        <v>0</v>
      </c>
    </row>
    <row r="15" spans="1:25" x14ac:dyDescent="0.2">
      <c r="B15" s="2">
        <f>'Wrksheet Input'!A23</f>
        <v>25</v>
      </c>
      <c r="C15" s="2">
        <f>'Wrksheet Input'!E23</f>
        <v>0</v>
      </c>
      <c r="D15" s="2">
        <f t="shared" si="4"/>
        <v>0</v>
      </c>
      <c r="E15" s="4">
        <f t="shared" si="0"/>
        <v>0</v>
      </c>
      <c r="Q15">
        <f t="shared" si="1"/>
        <v>-15.975000000000001</v>
      </c>
      <c r="R15">
        <f t="shared" si="5"/>
        <v>255.20062500000006</v>
      </c>
      <c r="T15">
        <f t="shared" si="2"/>
        <v>5</v>
      </c>
      <c r="U15">
        <f t="shared" si="3"/>
        <v>25</v>
      </c>
      <c r="W15" s="11">
        <f t="shared" si="6"/>
        <v>1</v>
      </c>
      <c r="X15" s="11">
        <f t="shared" si="7"/>
        <v>0</v>
      </c>
      <c r="Y15" s="11">
        <f>IF(U15&gt;'Wrksheet Input'!$B$5,1,0)</f>
        <v>0</v>
      </c>
    </row>
    <row r="16" spans="1:25" x14ac:dyDescent="0.2">
      <c r="B16" s="2">
        <f>'Wrksheet Input'!A24</f>
        <v>26</v>
      </c>
      <c r="C16" s="2">
        <f>'Wrksheet Input'!E24</f>
        <v>0</v>
      </c>
      <c r="D16" s="2">
        <f t="shared" si="4"/>
        <v>0</v>
      </c>
      <c r="E16" s="4">
        <f t="shared" si="0"/>
        <v>0</v>
      </c>
      <c r="Q16">
        <f t="shared" si="1"/>
        <v>-14.975000000000001</v>
      </c>
      <c r="R16">
        <f t="shared" si="5"/>
        <v>224.25062500000004</v>
      </c>
      <c r="T16">
        <f t="shared" si="2"/>
        <v>10</v>
      </c>
      <c r="U16">
        <f t="shared" si="3"/>
        <v>26</v>
      </c>
      <c r="W16" s="11">
        <f t="shared" si="6"/>
        <v>1</v>
      </c>
      <c r="X16" s="11">
        <f t="shared" si="7"/>
        <v>0</v>
      </c>
      <c r="Y16" s="11">
        <f>IF(U16&gt;'Wrksheet Input'!$B$5,1,0)</f>
        <v>0</v>
      </c>
    </row>
    <row r="17" spans="2:25" x14ac:dyDescent="0.2">
      <c r="B17" s="2">
        <f>'Wrksheet Input'!A25</f>
        <v>27</v>
      </c>
      <c r="C17" s="2">
        <f>'Wrksheet Input'!E25</f>
        <v>0</v>
      </c>
      <c r="D17" s="2">
        <f t="shared" si="4"/>
        <v>0</v>
      </c>
      <c r="E17" s="4">
        <f t="shared" si="0"/>
        <v>0</v>
      </c>
      <c r="Q17">
        <f t="shared" si="1"/>
        <v>-13.975000000000001</v>
      </c>
      <c r="R17">
        <f t="shared" si="5"/>
        <v>195.30062500000005</v>
      </c>
      <c r="T17">
        <f t="shared" si="2"/>
        <v>16</v>
      </c>
      <c r="U17">
        <f t="shared" si="3"/>
        <v>27</v>
      </c>
      <c r="W17" s="11">
        <f t="shared" si="6"/>
        <v>1</v>
      </c>
      <c r="X17" s="11">
        <f t="shared" si="7"/>
        <v>0</v>
      </c>
      <c r="Y17" s="11">
        <f>IF(U17&gt;'Wrksheet Input'!$B$5,1,0)</f>
        <v>0</v>
      </c>
    </row>
    <row r="18" spans="2:25" x14ac:dyDescent="0.2">
      <c r="B18" s="2">
        <f>'Wrksheet Input'!A26</f>
        <v>28</v>
      </c>
      <c r="C18" s="2">
        <f>'Wrksheet Input'!E26</f>
        <v>0</v>
      </c>
      <c r="D18" s="2">
        <f t="shared" si="4"/>
        <v>0</v>
      </c>
      <c r="E18" s="4">
        <f t="shared" si="0"/>
        <v>0</v>
      </c>
      <c r="Q18">
        <f t="shared" si="1"/>
        <v>-12.975000000000001</v>
      </c>
      <c r="R18">
        <f t="shared" si="5"/>
        <v>168.35062500000004</v>
      </c>
      <c r="T18">
        <f t="shared" si="2"/>
        <v>25</v>
      </c>
      <c r="U18">
        <f t="shared" si="3"/>
        <v>28</v>
      </c>
      <c r="W18" s="11">
        <f t="shared" si="6"/>
        <v>1</v>
      </c>
      <c r="X18" s="11">
        <f t="shared" si="7"/>
        <v>0</v>
      </c>
      <c r="Y18" s="11">
        <f>IF(U18&gt;'Wrksheet Input'!$B$5,1,0)</f>
        <v>0</v>
      </c>
    </row>
    <row r="19" spans="2:25" x14ac:dyDescent="0.2">
      <c r="B19" s="2">
        <f>'Wrksheet Input'!A27</f>
        <v>29</v>
      </c>
      <c r="C19" s="2">
        <f>'Wrksheet Input'!E27</f>
        <v>0</v>
      </c>
      <c r="D19" s="2">
        <f t="shared" si="4"/>
        <v>0</v>
      </c>
      <c r="E19" s="4">
        <f t="shared" si="0"/>
        <v>0</v>
      </c>
      <c r="Q19">
        <f t="shared" si="1"/>
        <v>-11.975000000000001</v>
      </c>
      <c r="R19">
        <f t="shared" si="5"/>
        <v>143.40062500000005</v>
      </c>
      <c r="T19">
        <f t="shared" si="2"/>
        <v>37</v>
      </c>
      <c r="U19">
        <f t="shared" si="3"/>
        <v>29</v>
      </c>
      <c r="W19" s="11">
        <f t="shared" si="6"/>
        <v>1</v>
      </c>
      <c r="X19" s="11">
        <f t="shared" si="7"/>
        <v>0</v>
      </c>
      <c r="Y19" s="11">
        <f>IF(U19&gt;'Wrksheet Input'!$B$5,1,0)</f>
        <v>0</v>
      </c>
    </row>
    <row r="20" spans="2:25" x14ac:dyDescent="0.2">
      <c r="B20" s="2">
        <f>'Wrksheet Input'!A28</f>
        <v>30</v>
      </c>
      <c r="C20" s="2">
        <f>'Wrksheet Input'!E28</f>
        <v>0</v>
      </c>
      <c r="D20" s="2">
        <f t="shared" si="4"/>
        <v>0</v>
      </c>
      <c r="E20" s="4">
        <f t="shared" si="0"/>
        <v>0</v>
      </c>
      <c r="Q20">
        <f t="shared" si="1"/>
        <v>-10.975000000000001</v>
      </c>
      <c r="R20">
        <f t="shared" si="5"/>
        <v>120.45062500000003</v>
      </c>
      <c r="T20">
        <f t="shared" si="2"/>
        <v>57</v>
      </c>
      <c r="U20">
        <f t="shared" si="3"/>
        <v>30</v>
      </c>
      <c r="W20" s="11">
        <f t="shared" si="6"/>
        <v>1</v>
      </c>
      <c r="X20" s="11">
        <f t="shared" si="7"/>
        <v>0</v>
      </c>
      <c r="Y20" s="11">
        <f>IF(U20&gt;'Wrksheet Input'!$B$5,1,0)</f>
        <v>0</v>
      </c>
    </row>
    <row r="21" spans="2:25" x14ac:dyDescent="0.2">
      <c r="B21" s="2">
        <f>'Wrksheet Input'!A29</f>
        <v>31</v>
      </c>
      <c r="C21" s="2">
        <f>'Wrksheet Input'!E29</f>
        <v>1</v>
      </c>
      <c r="D21" s="2">
        <f t="shared" si="4"/>
        <v>1</v>
      </c>
      <c r="E21" s="4">
        <f t="shared" si="0"/>
        <v>0.5</v>
      </c>
      <c r="Q21">
        <f t="shared" si="1"/>
        <v>-9.9750000000000014</v>
      </c>
      <c r="R21">
        <f t="shared" si="5"/>
        <v>99.500625000000028</v>
      </c>
      <c r="T21">
        <f t="shared" si="2"/>
        <v>84</v>
      </c>
      <c r="U21">
        <f t="shared" si="3"/>
        <v>31</v>
      </c>
      <c r="W21" s="11">
        <f t="shared" si="6"/>
        <v>1</v>
      </c>
      <c r="X21" s="11">
        <f t="shared" si="7"/>
        <v>0</v>
      </c>
      <c r="Y21" s="11">
        <f>IF(U21&gt;'Wrksheet Input'!$B$5,1,0)</f>
        <v>0</v>
      </c>
    </row>
    <row r="22" spans="2:25" x14ac:dyDescent="0.2">
      <c r="B22" s="2">
        <f>'Wrksheet Input'!A30</f>
        <v>32</v>
      </c>
      <c r="C22" s="2">
        <f>'Wrksheet Input'!E30</f>
        <v>1</v>
      </c>
      <c r="D22" s="2">
        <f t="shared" si="4"/>
        <v>2</v>
      </c>
      <c r="E22" s="4">
        <f t="shared" si="0"/>
        <v>1</v>
      </c>
      <c r="Q22">
        <f t="shared" si="1"/>
        <v>-8.9750000000000014</v>
      </c>
      <c r="R22">
        <f t="shared" si="5"/>
        <v>80.550625000000025</v>
      </c>
      <c r="T22">
        <f t="shared" si="2"/>
        <v>116</v>
      </c>
      <c r="U22">
        <f t="shared" si="3"/>
        <v>32</v>
      </c>
      <c r="W22" s="11">
        <f t="shared" si="6"/>
        <v>1</v>
      </c>
      <c r="X22" s="11">
        <f t="shared" si="7"/>
        <v>0</v>
      </c>
      <c r="Y22" s="11">
        <f>IF(U22&gt;'Wrksheet Input'!$B$5,1,0)</f>
        <v>0</v>
      </c>
    </row>
    <row r="23" spans="2:25" x14ac:dyDescent="0.2">
      <c r="B23" s="2">
        <f>'Wrksheet Input'!A31</f>
        <v>33</v>
      </c>
      <c r="C23" s="2">
        <f>'Wrksheet Input'!E31</f>
        <v>1</v>
      </c>
      <c r="D23" s="2">
        <f t="shared" si="4"/>
        <v>3</v>
      </c>
      <c r="E23" s="4">
        <f t="shared" si="0"/>
        <v>1.5</v>
      </c>
      <c r="Q23">
        <f t="shared" si="1"/>
        <v>-7.9750000000000014</v>
      </c>
      <c r="R23">
        <f t="shared" si="5"/>
        <v>63.600625000000022</v>
      </c>
      <c r="T23">
        <f t="shared" si="2"/>
        <v>144</v>
      </c>
      <c r="U23">
        <f t="shared" si="3"/>
        <v>33</v>
      </c>
      <c r="W23" s="11">
        <f t="shared" si="6"/>
        <v>1</v>
      </c>
      <c r="X23" s="11">
        <f t="shared" si="7"/>
        <v>0</v>
      </c>
      <c r="Y23" s="11">
        <f>IF(U23&gt;'Wrksheet Input'!$B$5,1,0)</f>
        <v>0</v>
      </c>
    </row>
    <row r="24" spans="2:25" x14ac:dyDescent="0.2">
      <c r="B24" s="2">
        <f>'Wrksheet Input'!A32</f>
        <v>34</v>
      </c>
      <c r="C24" s="2">
        <f>'Wrksheet Input'!E32</f>
        <v>2</v>
      </c>
      <c r="D24" s="2">
        <f t="shared" si="4"/>
        <v>5</v>
      </c>
      <c r="E24" s="4">
        <f t="shared" si="0"/>
        <v>2.5</v>
      </c>
      <c r="Q24">
        <f t="shared" si="1"/>
        <v>-6.9750000000000014</v>
      </c>
      <c r="R24">
        <f t="shared" si="5"/>
        <v>48.650625000000019</v>
      </c>
      <c r="T24">
        <f t="shared" si="2"/>
        <v>162</v>
      </c>
      <c r="U24">
        <f t="shared" si="3"/>
        <v>34</v>
      </c>
      <c r="W24" s="11">
        <f t="shared" si="6"/>
        <v>1</v>
      </c>
      <c r="X24" s="11">
        <f t="shared" si="7"/>
        <v>0</v>
      </c>
      <c r="Y24" s="11">
        <f>IF(U24&gt;'Wrksheet Input'!$B$5,1,0)</f>
        <v>0</v>
      </c>
    </row>
    <row r="25" spans="2:25" x14ac:dyDescent="0.2">
      <c r="B25" s="2">
        <f>'Wrksheet Input'!A33</f>
        <v>35</v>
      </c>
      <c r="C25" s="2">
        <f>'Wrksheet Input'!E33</f>
        <v>5</v>
      </c>
      <c r="D25" s="2">
        <f t="shared" si="4"/>
        <v>10</v>
      </c>
      <c r="E25" s="4">
        <f t="shared" si="0"/>
        <v>5</v>
      </c>
      <c r="Q25">
        <f t="shared" si="1"/>
        <v>-5.9750000000000014</v>
      </c>
      <c r="R25">
        <f t="shared" si="5"/>
        <v>35.700625000000016</v>
      </c>
      <c r="T25">
        <f t="shared" si="2"/>
        <v>171</v>
      </c>
      <c r="U25">
        <f t="shared" si="3"/>
        <v>35</v>
      </c>
      <c r="W25" s="11">
        <f t="shared" si="6"/>
        <v>1</v>
      </c>
      <c r="X25" s="11">
        <f t="shared" si="7"/>
        <v>0</v>
      </c>
      <c r="Y25" s="11">
        <f>IF(U25&gt;'Wrksheet Input'!$B$5,1,0)</f>
        <v>0</v>
      </c>
    </row>
    <row r="26" spans="2:25" x14ac:dyDescent="0.2">
      <c r="B26" s="2">
        <f>'Wrksheet Input'!A34</f>
        <v>36</v>
      </c>
      <c r="C26" s="2">
        <f>'Wrksheet Input'!E34</f>
        <v>6</v>
      </c>
      <c r="D26" s="2">
        <f t="shared" si="4"/>
        <v>16</v>
      </c>
      <c r="E26" s="4">
        <f t="shared" si="0"/>
        <v>8</v>
      </c>
      <c r="Q26">
        <f t="shared" si="1"/>
        <v>-4.9750000000000014</v>
      </c>
      <c r="R26">
        <f t="shared" si="5"/>
        <v>24.750625000000014</v>
      </c>
      <c r="T26">
        <f t="shared" si="2"/>
        <v>175</v>
      </c>
      <c r="U26">
        <f t="shared" si="3"/>
        <v>36</v>
      </c>
      <c r="W26" s="11">
        <f t="shared" si="6"/>
        <v>1</v>
      </c>
      <c r="X26" s="11">
        <f t="shared" si="7"/>
        <v>0</v>
      </c>
      <c r="Y26" s="11">
        <f>IF(U26&gt;'Wrksheet Input'!$B$5,1,0)</f>
        <v>0</v>
      </c>
    </row>
    <row r="27" spans="2:25" x14ac:dyDescent="0.2">
      <c r="B27" s="2">
        <f>'Wrksheet Input'!A35</f>
        <v>37</v>
      </c>
      <c r="C27" s="2">
        <f>'Wrksheet Input'!E35</f>
        <v>9</v>
      </c>
      <c r="D27" s="2">
        <f t="shared" si="4"/>
        <v>25</v>
      </c>
      <c r="E27" s="4">
        <f t="shared" si="0"/>
        <v>12.5</v>
      </c>
      <c r="Q27">
        <f t="shared" si="1"/>
        <v>-3.9750000000000014</v>
      </c>
      <c r="R27">
        <f t="shared" si="5"/>
        <v>15.800625000000011</v>
      </c>
      <c r="T27">
        <f t="shared" si="2"/>
        <v>176</v>
      </c>
      <c r="U27">
        <f t="shared" si="3"/>
        <v>37</v>
      </c>
      <c r="W27" s="11">
        <f t="shared" si="6"/>
        <v>0</v>
      </c>
      <c r="X27" s="11">
        <f t="shared" si="7"/>
        <v>0</v>
      </c>
      <c r="Y27" s="11">
        <f>IF(U27&gt;'Wrksheet Input'!$B$5,1,0)</f>
        <v>0</v>
      </c>
    </row>
    <row r="28" spans="2:25" x14ac:dyDescent="0.2">
      <c r="B28" s="2">
        <f>'Wrksheet Input'!A36</f>
        <v>38</v>
      </c>
      <c r="C28" s="2">
        <f>'Wrksheet Input'!E36</f>
        <v>12</v>
      </c>
      <c r="D28" s="2">
        <f t="shared" si="4"/>
        <v>37</v>
      </c>
      <c r="E28" s="4">
        <f t="shared" si="0"/>
        <v>18.5</v>
      </c>
      <c r="Q28">
        <f t="shared" si="1"/>
        <v>-2.9750000000000014</v>
      </c>
      <c r="R28">
        <f t="shared" si="5"/>
        <v>8.850625000000008</v>
      </c>
      <c r="T28">
        <f t="shared" si="2"/>
        <v>169</v>
      </c>
      <c r="U28">
        <f t="shared" si="3"/>
        <v>38</v>
      </c>
      <c r="W28" s="11">
        <f t="shared" si="6"/>
        <v>0</v>
      </c>
      <c r="X28" s="11">
        <f t="shared" si="7"/>
        <v>0</v>
      </c>
      <c r="Y28" s="11">
        <f>IF(U28&gt;'Wrksheet Input'!$B$5,1,0)</f>
        <v>0</v>
      </c>
    </row>
    <row r="29" spans="2:25" x14ac:dyDescent="0.2">
      <c r="B29" s="2">
        <f>'Wrksheet Input'!A37</f>
        <v>39</v>
      </c>
      <c r="C29" s="2">
        <f>'Wrksheet Input'!E37</f>
        <v>20</v>
      </c>
      <c r="D29" s="2">
        <f t="shared" si="4"/>
        <v>57</v>
      </c>
      <c r="E29" s="4">
        <f t="shared" si="0"/>
        <v>28.499999999999996</v>
      </c>
      <c r="Q29">
        <f t="shared" si="1"/>
        <v>-1.9750000000000014</v>
      </c>
      <c r="R29">
        <f t="shared" si="5"/>
        <v>3.9006250000000056</v>
      </c>
      <c r="T29">
        <f t="shared" si="2"/>
        <v>158</v>
      </c>
      <c r="U29">
        <f t="shared" si="3"/>
        <v>39</v>
      </c>
      <c r="W29" s="11">
        <f t="shared" si="6"/>
        <v>0</v>
      </c>
      <c r="X29" s="11">
        <f t="shared" si="7"/>
        <v>0</v>
      </c>
      <c r="Y29" s="11">
        <f>IF(U29&gt;'Wrksheet Input'!$B$5,1,0)</f>
        <v>0</v>
      </c>
    </row>
    <row r="30" spans="2:25" x14ac:dyDescent="0.2">
      <c r="B30" s="2">
        <f>'Wrksheet Input'!A38</f>
        <v>40</v>
      </c>
      <c r="C30" s="2">
        <f>'Wrksheet Input'!E38</f>
        <v>27</v>
      </c>
      <c r="D30" s="2">
        <f t="shared" si="4"/>
        <v>84</v>
      </c>
      <c r="E30" s="4">
        <f t="shared" si="0"/>
        <v>42</v>
      </c>
      <c r="Q30">
        <f t="shared" si="1"/>
        <v>-0.97500000000000142</v>
      </c>
      <c r="R30">
        <f t="shared" si="5"/>
        <v>0.95062500000000272</v>
      </c>
      <c r="T30">
        <f t="shared" si="2"/>
        <v>140</v>
      </c>
      <c r="U30">
        <f t="shared" si="3"/>
        <v>40</v>
      </c>
      <c r="W30" s="11">
        <f t="shared" si="6"/>
        <v>0</v>
      </c>
      <c r="X30" s="11">
        <f t="shared" si="7"/>
        <v>0</v>
      </c>
      <c r="Y30" s="11">
        <f>IF(U30&gt;'Wrksheet Input'!$B$5,1,0)</f>
        <v>0</v>
      </c>
    </row>
    <row r="31" spans="2:25" x14ac:dyDescent="0.2">
      <c r="B31" s="2">
        <f>'Wrksheet Input'!A39</f>
        <v>41</v>
      </c>
      <c r="C31" s="2">
        <f>'Wrksheet Input'!E39</f>
        <v>33</v>
      </c>
      <c r="D31" s="2">
        <f t="shared" si="4"/>
        <v>117</v>
      </c>
      <c r="E31" s="4">
        <f t="shared" si="0"/>
        <v>58.5</v>
      </c>
      <c r="Q31">
        <f t="shared" si="1"/>
        <v>2.4999999999998579E-2</v>
      </c>
      <c r="R31">
        <f t="shared" si="5"/>
        <v>6.24999999999929E-4</v>
      </c>
      <c r="T31">
        <f t="shared" si="2"/>
        <v>115</v>
      </c>
      <c r="U31">
        <f t="shared" si="3"/>
        <v>41</v>
      </c>
      <c r="W31" s="11">
        <f t="shared" si="6"/>
        <v>0</v>
      </c>
      <c r="X31" s="11">
        <f t="shared" si="7"/>
        <v>0</v>
      </c>
      <c r="Y31" s="11">
        <f>IF(U31&gt;'Wrksheet Input'!$B$5,1,0)</f>
        <v>1</v>
      </c>
    </row>
    <row r="32" spans="2:25" x14ac:dyDescent="0.2">
      <c r="B32" s="2">
        <f>'Wrksheet Input'!A40</f>
        <v>42</v>
      </c>
      <c r="C32" s="2">
        <f>'Wrksheet Input'!E40</f>
        <v>29</v>
      </c>
      <c r="D32" s="2">
        <f t="shared" si="4"/>
        <v>146</v>
      </c>
      <c r="E32" s="4">
        <f t="shared" si="0"/>
        <v>73</v>
      </c>
      <c r="Q32">
        <f t="shared" si="1"/>
        <v>1.0249999999999986</v>
      </c>
      <c r="R32">
        <f t="shared" si="5"/>
        <v>1.050624999999997</v>
      </c>
      <c r="T32">
        <f t="shared" si="2"/>
        <v>82</v>
      </c>
      <c r="U32">
        <f t="shared" si="3"/>
        <v>42</v>
      </c>
      <c r="W32" s="11">
        <f t="shared" si="6"/>
        <v>0</v>
      </c>
      <c r="X32" s="11">
        <f t="shared" si="7"/>
        <v>0</v>
      </c>
      <c r="Y32" s="11">
        <f>IF(U32&gt;'Wrksheet Input'!$B$5,1,0)</f>
        <v>1</v>
      </c>
    </row>
    <row r="33" spans="2:25" x14ac:dyDescent="0.2">
      <c r="B33" s="2">
        <f>'Wrksheet Input'!A41</f>
        <v>43</v>
      </c>
      <c r="C33" s="2">
        <f>'Wrksheet Input'!E41</f>
        <v>19</v>
      </c>
      <c r="D33" s="2">
        <f t="shared" si="4"/>
        <v>165</v>
      </c>
      <c r="E33" s="4">
        <f t="shared" si="0"/>
        <v>82.5</v>
      </c>
      <c r="Q33">
        <f t="shared" si="1"/>
        <v>2.0249999999999986</v>
      </c>
      <c r="R33">
        <f t="shared" si="5"/>
        <v>4.1006249999999946</v>
      </c>
      <c r="T33">
        <f t="shared" si="2"/>
        <v>54</v>
      </c>
      <c r="U33">
        <f t="shared" si="3"/>
        <v>43</v>
      </c>
      <c r="W33" s="11">
        <f t="shared" si="6"/>
        <v>0</v>
      </c>
      <c r="X33" s="11">
        <f t="shared" si="7"/>
        <v>0</v>
      </c>
      <c r="Y33" s="11">
        <f>IF(U33&gt;'Wrksheet Input'!$B$5,1,0)</f>
        <v>1</v>
      </c>
    </row>
    <row r="34" spans="2:25" x14ac:dyDescent="0.2">
      <c r="B34" s="2">
        <f>'Wrksheet Input'!A42</f>
        <v>44</v>
      </c>
      <c r="C34" s="2">
        <f>'Wrksheet Input'!E42</f>
        <v>11</v>
      </c>
      <c r="D34" s="2">
        <f t="shared" si="4"/>
        <v>176</v>
      </c>
      <c r="E34" s="4">
        <f t="shared" si="0"/>
        <v>88</v>
      </c>
      <c r="Q34">
        <f t="shared" si="1"/>
        <v>3.0249999999999986</v>
      </c>
      <c r="R34">
        <f t="shared" si="5"/>
        <v>9.1506249999999909</v>
      </c>
      <c r="T34">
        <f t="shared" si="2"/>
        <v>35</v>
      </c>
      <c r="U34">
        <f t="shared" si="3"/>
        <v>44</v>
      </c>
      <c r="W34" s="11">
        <f t="shared" si="6"/>
        <v>0</v>
      </c>
      <c r="X34" s="11">
        <f t="shared" si="7"/>
        <v>0</v>
      </c>
      <c r="Y34" s="11">
        <f>IF(U34&gt;'Wrksheet Input'!$B$5,1,0)</f>
        <v>1</v>
      </c>
    </row>
    <row r="35" spans="2:25" x14ac:dyDescent="0.2">
      <c r="B35" s="2">
        <f>'Wrksheet Input'!A43</f>
        <v>45</v>
      </c>
      <c r="C35" s="2">
        <f>'Wrksheet Input'!E43</f>
        <v>9</v>
      </c>
      <c r="D35" s="2">
        <f t="shared" si="4"/>
        <v>185</v>
      </c>
      <c r="E35" s="4">
        <f t="shared" si="0"/>
        <v>92.5</v>
      </c>
      <c r="Q35">
        <f t="shared" si="1"/>
        <v>4.0249999999999986</v>
      </c>
      <c r="R35">
        <f t="shared" si="5"/>
        <v>16.200624999999988</v>
      </c>
      <c r="T35">
        <f t="shared" si="2"/>
        <v>24</v>
      </c>
      <c r="U35">
        <f t="shared" si="3"/>
        <v>45</v>
      </c>
      <c r="W35" s="11">
        <f t="shared" si="6"/>
        <v>0</v>
      </c>
      <c r="X35" s="11">
        <f t="shared" si="7"/>
        <v>0</v>
      </c>
      <c r="Y35" s="11">
        <f>IF(U35&gt;'Wrksheet Input'!$B$5,1,0)</f>
        <v>1</v>
      </c>
    </row>
    <row r="36" spans="2:25" x14ac:dyDescent="0.2">
      <c r="B36" s="2">
        <f>'Wrksheet Input'!A44</f>
        <v>46</v>
      </c>
      <c r="C36" s="2">
        <f>'Wrksheet Input'!E44</f>
        <v>7</v>
      </c>
      <c r="D36" s="2">
        <f t="shared" si="4"/>
        <v>192</v>
      </c>
      <c r="E36" s="4">
        <f t="shared" si="0"/>
        <v>96</v>
      </c>
      <c r="Q36">
        <f t="shared" si="1"/>
        <v>5.0249999999999986</v>
      </c>
      <c r="R36">
        <f t="shared" si="5"/>
        <v>25.250624999999985</v>
      </c>
      <c r="T36">
        <f t="shared" si="2"/>
        <v>15</v>
      </c>
      <c r="U36">
        <f t="shared" si="3"/>
        <v>46</v>
      </c>
      <c r="W36" s="11">
        <f t="shared" si="6"/>
        <v>0</v>
      </c>
      <c r="X36" s="11">
        <f t="shared" si="7"/>
        <v>0</v>
      </c>
      <c r="Y36" s="11">
        <f>IF(U36&gt;'Wrksheet Input'!$B$5,1,0)</f>
        <v>1</v>
      </c>
    </row>
    <row r="37" spans="2:25" x14ac:dyDescent="0.2">
      <c r="B37" s="2">
        <f>'Wrksheet Input'!A45</f>
        <v>47</v>
      </c>
      <c r="C37" s="2">
        <f>'Wrksheet Input'!E45</f>
        <v>2</v>
      </c>
      <c r="D37" s="2">
        <f t="shared" si="4"/>
        <v>194</v>
      </c>
      <c r="E37" s="4">
        <f t="shared" si="0"/>
        <v>97</v>
      </c>
      <c r="Q37">
        <f t="shared" si="1"/>
        <v>6.0249999999999986</v>
      </c>
      <c r="R37">
        <f t="shared" si="5"/>
        <v>36.300624999999982</v>
      </c>
      <c r="T37">
        <f t="shared" si="2"/>
        <v>8</v>
      </c>
      <c r="U37">
        <f t="shared" si="3"/>
        <v>47</v>
      </c>
      <c r="W37" s="11">
        <f t="shared" si="6"/>
        <v>0</v>
      </c>
      <c r="X37" s="11">
        <f t="shared" si="7"/>
        <v>1</v>
      </c>
      <c r="Y37" s="11">
        <f>IF(U37&gt;'Wrksheet Input'!$B$5,1,0)</f>
        <v>1</v>
      </c>
    </row>
    <row r="38" spans="2:25" x14ac:dyDescent="0.2">
      <c r="B38" s="2">
        <f>'Wrksheet Input'!A46</f>
        <v>48</v>
      </c>
      <c r="C38" s="2">
        <f>'Wrksheet Input'!E46</f>
        <v>1</v>
      </c>
      <c r="D38" s="2">
        <f t="shared" si="4"/>
        <v>195</v>
      </c>
      <c r="E38" s="4">
        <f t="shared" si="0"/>
        <v>97.5</v>
      </c>
      <c r="Q38">
        <f t="shared" si="1"/>
        <v>7.0249999999999986</v>
      </c>
      <c r="R38">
        <f t="shared" si="5"/>
        <v>49.35062499999998</v>
      </c>
      <c r="T38">
        <f t="shared" si="2"/>
        <v>6</v>
      </c>
      <c r="U38">
        <f t="shared" si="3"/>
        <v>48</v>
      </c>
      <c r="W38" s="11">
        <f t="shared" si="6"/>
        <v>0</v>
      </c>
      <c r="X38" s="11">
        <f t="shared" si="7"/>
        <v>1</v>
      </c>
      <c r="Y38" s="11">
        <f>IF(U38&gt;'Wrksheet Input'!$B$5,1,0)</f>
        <v>1</v>
      </c>
    </row>
    <row r="39" spans="2:25" x14ac:dyDescent="0.2">
      <c r="B39" s="2">
        <f>'Wrksheet Input'!A47</f>
        <v>49</v>
      </c>
      <c r="C39" s="2">
        <f>'Wrksheet Input'!E47</f>
        <v>2</v>
      </c>
      <c r="D39" s="2">
        <f t="shared" si="4"/>
        <v>197</v>
      </c>
      <c r="E39" s="4">
        <f t="shared" si="0"/>
        <v>98.5</v>
      </c>
      <c r="Q39">
        <f t="shared" si="1"/>
        <v>8.0249999999999986</v>
      </c>
      <c r="R39">
        <f t="shared" si="5"/>
        <v>64.400624999999977</v>
      </c>
      <c r="T39">
        <f t="shared" si="2"/>
        <v>5</v>
      </c>
      <c r="U39">
        <f t="shared" si="3"/>
        <v>49</v>
      </c>
      <c r="W39" s="11">
        <f t="shared" si="6"/>
        <v>0</v>
      </c>
      <c r="X39" s="11">
        <f t="shared" si="7"/>
        <v>1</v>
      </c>
      <c r="Y39" s="11">
        <f>IF(U39&gt;'Wrksheet Input'!$B$5,1,0)</f>
        <v>1</v>
      </c>
    </row>
    <row r="40" spans="2:25" x14ac:dyDescent="0.2">
      <c r="B40" s="2">
        <f>'Wrksheet Input'!A48</f>
        <v>50</v>
      </c>
      <c r="C40" s="2">
        <f>'Wrksheet Input'!E48</f>
        <v>2</v>
      </c>
      <c r="D40" s="2">
        <f t="shared" si="4"/>
        <v>199</v>
      </c>
      <c r="E40" s="4">
        <f t="shared" si="0"/>
        <v>99.5</v>
      </c>
      <c r="Q40">
        <f t="shared" si="1"/>
        <v>9.0249999999999986</v>
      </c>
      <c r="R40">
        <f t="shared" si="5"/>
        <v>81.450624999999974</v>
      </c>
      <c r="T40">
        <f t="shared" si="2"/>
        <v>3</v>
      </c>
      <c r="U40">
        <f t="shared" si="3"/>
        <v>50</v>
      </c>
      <c r="W40" s="11">
        <f t="shared" si="6"/>
        <v>0</v>
      </c>
      <c r="X40" s="11">
        <f t="shared" si="7"/>
        <v>1</v>
      </c>
      <c r="Y40" s="11">
        <f>IF(U40&gt;'Wrksheet Input'!$B$5,1,0)</f>
        <v>1</v>
      </c>
    </row>
    <row r="41" spans="2:25" x14ac:dyDescent="0.2">
      <c r="B41" s="2">
        <f>'Wrksheet Input'!A49</f>
        <v>51</v>
      </c>
      <c r="C41" s="2">
        <f>'Wrksheet Input'!E49</f>
        <v>0</v>
      </c>
      <c r="D41" s="2">
        <f t="shared" si="4"/>
        <v>199</v>
      </c>
      <c r="E41" s="4">
        <f t="shared" si="0"/>
        <v>99.5</v>
      </c>
      <c r="Q41">
        <f t="shared" si="1"/>
        <v>10.024999999999999</v>
      </c>
      <c r="R41">
        <f t="shared" si="5"/>
        <v>100.50062499999997</v>
      </c>
      <c r="T41">
        <f t="shared" si="2"/>
        <v>1</v>
      </c>
      <c r="U41">
        <f t="shared" si="3"/>
        <v>51</v>
      </c>
      <c r="W41" s="11">
        <f t="shared" si="6"/>
        <v>0</v>
      </c>
      <c r="X41" s="11">
        <f t="shared" si="7"/>
        <v>1</v>
      </c>
      <c r="Y41" s="11">
        <f>IF(U41&gt;'Wrksheet Input'!$B$5,1,0)</f>
        <v>1</v>
      </c>
    </row>
    <row r="42" spans="2:25" x14ac:dyDescent="0.2">
      <c r="B42" s="2">
        <f>'Wrksheet Input'!A50</f>
        <v>52</v>
      </c>
      <c r="C42" s="2">
        <f>'Wrksheet Input'!E50</f>
        <v>1</v>
      </c>
      <c r="D42" s="2">
        <f t="shared" si="4"/>
        <v>200</v>
      </c>
      <c r="E42" s="4">
        <f t="shared" si="0"/>
        <v>100</v>
      </c>
      <c r="Q42">
        <f t="shared" si="1"/>
        <v>11.024999999999999</v>
      </c>
      <c r="R42">
        <f t="shared" si="5"/>
        <v>121.55062499999997</v>
      </c>
      <c r="T42">
        <v>0</v>
      </c>
      <c r="U42">
        <f t="shared" si="3"/>
        <v>52</v>
      </c>
      <c r="W42" s="11">
        <f t="shared" si="6"/>
        <v>0</v>
      </c>
      <c r="X42" s="11">
        <f t="shared" si="7"/>
        <v>1</v>
      </c>
      <c r="Y42" s="11">
        <f>IF(U42&gt;'Wrksheet Input'!$B$5,1,0)</f>
        <v>1</v>
      </c>
    </row>
    <row r="43" spans="2:25" x14ac:dyDescent="0.2">
      <c r="B43" s="2">
        <f>'Wrksheet Input'!A51</f>
        <v>53</v>
      </c>
      <c r="C43" s="2">
        <f>'Wrksheet Input'!E51</f>
        <v>0</v>
      </c>
      <c r="D43" s="2">
        <f t="shared" si="4"/>
        <v>200</v>
      </c>
      <c r="E43" s="4">
        <f t="shared" si="0"/>
        <v>100</v>
      </c>
      <c r="Q43">
        <f t="shared" si="1"/>
        <v>12.024999999999999</v>
      </c>
      <c r="R43">
        <f t="shared" si="5"/>
        <v>144.60062499999998</v>
      </c>
      <c r="T43">
        <v>0</v>
      </c>
      <c r="U43">
        <f t="shared" si="3"/>
        <v>53</v>
      </c>
      <c r="W43" s="11">
        <f t="shared" si="6"/>
        <v>0</v>
      </c>
      <c r="X43" s="11">
        <f t="shared" si="7"/>
        <v>1</v>
      </c>
      <c r="Y43" s="11">
        <f>IF(U43&gt;'Wrksheet Input'!$B$5,1,0)</f>
        <v>1</v>
      </c>
    </row>
    <row r="44" spans="2:25" x14ac:dyDescent="0.2">
      <c r="B44" s="2">
        <f>'Wrksheet Input'!A52</f>
        <v>54</v>
      </c>
      <c r="C44" s="2">
        <f>'Wrksheet Input'!E52</f>
        <v>0</v>
      </c>
      <c r="D44" s="2">
        <f t="shared" si="4"/>
        <v>200</v>
      </c>
      <c r="E44" s="4">
        <f t="shared" si="0"/>
        <v>100</v>
      </c>
      <c r="Q44">
        <f t="shared" si="1"/>
        <v>13.024999999999999</v>
      </c>
      <c r="R44">
        <f t="shared" si="5"/>
        <v>169.65062499999996</v>
      </c>
      <c r="T44">
        <v>0</v>
      </c>
      <c r="U44">
        <f t="shared" si="3"/>
        <v>54</v>
      </c>
      <c r="W44" s="11">
        <f t="shared" si="6"/>
        <v>0</v>
      </c>
      <c r="X44" s="11">
        <f t="shared" si="7"/>
        <v>1</v>
      </c>
      <c r="Y44" s="11">
        <f>IF(U44&gt;'Wrksheet Input'!$B$5,1,0)</f>
        <v>1</v>
      </c>
    </row>
    <row r="45" spans="2:25" x14ac:dyDescent="0.2">
      <c r="B45" s="2">
        <f>'Wrksheet Input'!A53</f>
        <v>55</v>
      </c>
      <c r="C45" s="2">
        <f>'Wrksheet Input'!E53</f>
        <v>0</v>
      </c>
      <c r="D45" s="2">
        <f t="shared" si="4"/>
        <v>200</v>
      </c>
      <c r="E45" s="4">
        <f t="shared" si="0"/>
        <v>100</v>
      </c>
      <c r="Q45">
        <f t="shared" si="1"/>
        <v>14.024999999999999</v>
      </c>
      <c r="R45">
        <f t="shared" si="5"/>
        <v>196.70062499999997</v>
      </c>
      <c r="T45">
        <v>0</v>
      </c>
      <c r="U45">
        <f t="shared" si="3"/>
        <v>55</v>
      </c>
      <c r="W45" s="11">
        <f t="shared" si="6"/>
        <v>0</v>
      </c>
      <c r="X45" s="11">
        <f t="shared" si="7"/>
        <v>1</v>
      </c>
      <c r="Y45" s="11">
        <f>IF(U45&gt;'Wrksheet Input'!$B$5,1,0)</f>
        <v>1</v>
      </c>
    </row>
    <row r="46" spans="2:25" x14ac:dyDescent="0.2">
      <c r="B46" s="2">
        <f>'Wrksheet Input'!A54</f>
        <v>56</v>
      </c>
      <c r="C46" s="2">
        <f>'Wrksheet Input'!E54</f>
        <v>0</v>
      </c>
      <c r="D46" s="2">
        <f t="shared" si="4"/>
        <v>200</v>
      </c>
      <c r="E46" s="4">
        <f t="shared" si="0"/>
        <v>100</v>
      </c>
      <c r="Q46">
        <f t="shared" si="1"/>
        <v>15.024999999999999</v>
      </c>
      <c r="R46">
        <f t="shared" si="5"/>
        <v>225.75062499999996</v>
      </c>
      <c r="T46">
        <v>0</v>
      </c>
      <c r="U46">
        <f t="shared" si="3"/>
        <v>56</v>
      </c>
      <c r="W46" s="11">
        <f t="shared" si="6"/>
        <v>0</v>
      </c>
      <c r="X46" s="11">
        <f t="shared" si="7"/>
        <v>1</v>
      </c>
      <c r="Y46" s="11">
        <f>IF(U46&gt;'Wrksheet Input'!$B$5,1,0)</f>
        <v>1</v>
      </c>
    </row>
    <row r="47" spans="2:25" x14ac:dyDescent="0.2">
      <c r="B47" s="2">
        <f>'Wrksheet Input'!A55</f>
        <v>57</v>
      </c>
      <c r="C47" s="2">
        <f>'Wrksheet Input'!E55</f>
        <v>0</v>
      </c>
      <c r="D47" s="2">
        <f t="shared" si="4"/>
        <v>200</v>
      </c>
      <c r="E47" s="4">
        <f t="shared" si="0"/>
        <v>100</v>
      </c>
      <c r="Q47">
        <f t="shared" si="1"/>
        <v>16.024999999999999</v>
      </c>
      <c r="R47">
        <f t="shared" si="5"/>
        <v>256.80062499999997</v>
      </c>
      <c r="T47">
        <v>0</v>
      </c>
      <c r="U47">
        <f t="shared" si="3"/>
        <v>57</v>
      </c>
      <c r="W47" s="11">
        <f t="shared" si="6"/>
        <v>0</v>
      </c>
      <c r="X47" s="11">
        <f t="shared" si="7"/>
        <v>1</v>
      </c>
      <c r="Y47" s="11">
        <f>IF(U47&gt;'Wrksheet Input'!$B$5,1,0)</f>
        <v>1</v>
      </c>
    </row>
    <row r="48" spans="2:25" x14ac:dyDescent="0.2">
      <c r="B48" s="2">
        <f>'Wrksheet Input'!A56</f>
        <v>58</v>
      </c>
      <c r="C48" s="2">
        <f>'Wrksheet Input'!E56</f>
        <v>0</v>
      </c>
      <c r="D48" s="2">
        <f t="shared" si="4"/>
        <v>200</v>
      </c>
      <c r="E48" s="4">
        <f t="shared" si="0"/>
        <v>100</v>
      </c>
      <c r="Q48">
        <f t="shared" si="1"/>
        <v>17.024999999999999</v>
      </c>
      <c r="R48">
        <f t="shared" si="5"/>
        <v>289.85062499999998</v>
      </c>
      <c r="T48">
        <v>0</v>
      </c>
      <c r="U48">
        <f t="shared" si="3"/>
        <v>58</v>
      </c>
      <c r="W48" s="11">
        <f t="shared" si="6"/>
        <v>0</v>
      </c>
      <c r="X48" s="11">
        <f t="shared" si="7"/>
        <v>1</v>
      </c>
      <c r="Y48" s="11">
        <f>IF(U48&gt;'Wrksheet Input'!$B$5,1,0)</f>
        <v>1</v>
      </c>
    </row>
    <row r="49" spans="2:28" x14ac:dyDescent="0.2">
      <c r="B49" s="2">
        <f>'Wrksheet Input'!A57</f>
        <v>59</v>
      </c>
      <c r="C49" s="2">
        <f>'Wrksheet Input'!E57</f>
        <v>0</v>
      </c>
      <c r="D49" s="2">
        <f t="shared" si="4"/>
        <v>200</v>
      </c>
      <c r="E49" s="4">
        <f t="shared" si="0"/>
        <v>100</v>
      </c>
      <c r="Q49">
        <f t="shared" si="1"/>
        <v>18.024999999999999</v>
      </c>
      <c r="R49">
        <f t="shared" si="5"/>
        <v>324.90062499999993</v>
      </c>
      <c r="T49">
        <v>0</v>
      </c>
      <c r="U49">
        <f t="shared" si="3"/>
        <v>59</v>
      </c>
      <c r="W49" s="11">
        <f t="shared" si="6"/>
        <v>0</v>
      </c>
      <c r="X49" s="11">
        <f t="shared" si="7"/>
        <v>1</v>
      </c>
      <c r="Y49" s="11">
        <f>IF(U49&gt;'Wrksheet Input'!$B$5,1,0)</f>
        <v>1</v>
      </c>
    </row>
    <row r="50" spans="2:28" x14ac:dyDescent="0.2">
      <c r="B50" s="7">
        <f>'Wrksheet Input'!A58</f>
        <v>60</v>
      </c>
      <c r="C50" s="59">
        <f>'Wrksheet Input'!E58</f>
        <v>0</v>
      </c>
      <c r="D50" s="7">
        <f t="shared" si="4"/>
        <v>200</v>
      </c>
      <c r="E50" s="7">
        <f t="shared" si="0"/>
        <v>100</v>
      </c>
      <c r="Q50">
        <f t="shared" si="1"/>
        <v>19.024999999999999</v>
      </c>
      <c r="R50">
        <f t="shared" si="5"/>
        <v>361.95062499999995</v>
      </c>
      <c r="T50">
        <v>0</v>
      </c>
      <c r="U50">
        <f t="shared" si="3"/>
        <v>60</v>
      </c>
      <c r="W50" s="11">
        <f t="shared" si="6"/>
        <v>0</v>
      </c>
      <c r="X50" s="11">
        <f t="shared" si="7"/>
        <v>1</v>
      </c>
      <c r="Y50" s="11">
        <f>IF(U50&gt;'Wrksheet Input'!$B$5,1,0)</f>
        <v>1</v>
      </c>
    </row>
    <row r="51" spans="2:28" ht="14.25" customHeight="1" x14ac:dyDescent="0.2">
      <c r="F51" s="101" t="s">
        <v>55</v>
      </c>
      <c r="G51" s="101"/>
      <c r="H51" s="101"/>
      <c r="I51" s="101"/>
      <c r="J51" s="101"/>
      <c r="K51" s="101"/>
      <c r="L51" s="101"/>
      <c r="M51" s="101"/>
      <c r="N51" s="101"/>
      <c r="S51" s="11"/>
    </row>
    <row r="52" spans="2:28" ht="7.5" customHeight="1" x14ac:dyDescent="0.2">
      <c r="T52" t="s">
        <v>33</v>
      </c>
      <c r="U52">
        <f>SQRT(SUMPRODUCT(C10:C50,R10:R50)/(SUM(C10:C50)-1))</f>
        <v>3.2383343010297949</v>
      </c>
    </row>
    <row r="53" spans="2:28" x14ac:dyDescent="0.2">
      <c r="B53" s="6" t="str">
        <f>CONCATENATE("AVERAGE SPEED = ",FIXED(R53,1))</f>
        <v>AVERAGE SPEED = 41.0</v>
      </c>
      <c r="D53" s="6"/>
      <c r="E53"/>
      <c r="F53" s="6" t="str">
        <f>CONCATENATE("PACE SPEED = ",U53," to ",W53)</f>
        <v>PACE SPEED = 37 to 46</v>
      </c>
      <c r="G53" s="6"/>
      <c r="N53" s="9" t="str">
        <f>CONCATENATE("STANDARD DEVIATION = ",FIXED(U52,2))</f>
        <v>STANDARD DEVIATION = 3.24</v>
      </c>
      <c r="Q53" s="2" t="s">
        <v>14</v>
      </c>
      <c r="R53">
        <f>SUMPRODUCT(B10:B50,C10:C50)/SUM(C10:C50)</f>
        <v>40.975000000000001</v>
      </c>
      <c r="S53" s="2" t="s">
        <v>27</v>
      </c>
      <c r="T53" s="14" t="s">
        <v>39</v>
      </c>
      <c r="U53">
        <f>VLOOKUP(X54,T10:U50,2,FALSE)</f>
        <v>37</v>
      </c>
      <c r="V53" s="14" t="s">
        <v>40</v>
      </c>
      <c r="W53" s="2">
        <f>U53+9</f>
        <v>46</v>
      </c>
    </row>
    <row r="54" spans="2:28" x14ac:dyDescent="0.2">
      <c r="B54" s="6" t="str">
        <f>CONCATENATE("50th PERCENTILE = ",T54)</f>
        <v>50th PERCENTILE = 41</v>
      </c>
      <c r="D54" s="6"/>
      <c r="E54" s="3"/>
      <c r="F54" s="6" t="str">
        <f>CONCATENATE("VEHICLES IN PACE = ",X54)</f>
        <v>VEHICLES IN PACE = 176</v>
      </c>
      <c r="G54" s="6"/>
      <c r="N54" s="9" t="str">
        <f>CONCATENATE("% EXCEEDING POSTED LIMIT = ",FIXED($AB$54/$D$50*100,0))</f>
        <v>% EXCEEDING POSTED LIMIT = 58</v>
      </c>
      <c r="Q54" s="2" t="s">
        <v>8</v>
      </c>
      <c r="R54" s="2">
        <f>LOOKUP(50,E10:E50,B10:B50)</f>
        <v>40</v>
      </c>
      <c r="S54" s="13">
        <f>LOOKUP(R54,B$10:B$50,E$10:E$50)</f>
        <v>42</v>
      </c>
      <c r="T54">
        <f>IF(S54=50,R54,R54+1)</f>
        <v>41</v>
      </c>
      <c r="V54" s="8" t="s">
        <v>36</v>
      </c>
      <c r="W54" s="8"/>
      <c r="X54" s="2">
        <f>LARGE(T10:T50,1)</f>
        <v>176</v>
      </c>
      <c r="Z54" t="s">
        <v>2</v>
      </c>
      <c r="AB54">
        <f>SUMIF(Y10:Y50,1,C10:C50)</f>
        <v>116</v>
      </c>
    </row>
    <row r="55" spans="2:28" x14ac:dyDescent="0.2">
      <c r="B55" s="6" t="str">
        <f>CONCATENATE("67th PERCENTILE = ",T55)</f>
        <v>67th PERCENTILE = 42</v>
      </c>
      <c r="D55" s="6"/>
      <c r="E55"/>
      <c r="F55" s="6" t="str">
        <f>CONCATENATE("% IN PACE = ",X55)</f>
        <v>% IN PACE = 88</v>
      </c>
      <c r="G55" s="6"/>
      <c r="Q55" s="2" t="s">
        <v>9</v>
      </c>
      <c r="R55" s="2">
        <f>LOOKUP(67,E10:E50,B10:B50)</f>
        <v>41</v>
      </c>
      <c r="S55" s="13">
        <f>LOOKUP(R55,B$10:B$50,E$10:E$50)</f>
        <v>58.5</v>
      </c>
      <c r="T55">
        <f>IF(S55=67,R55,R55+1)</f>
        <v>42</v>
      </c>
      <c r="V55" s="8" t="s">
        <v>3</v>
      </c>
      <c r="W55" s="8"/>
      <c r="X55" s="2" t="str">
        <f>FIXED(+X54/D50*100,0)</f>
        <v>88</v>
      </c>
    </row>
    <row r="56" spans="2:28" x14ac:dyDescent="0.2">
      <c r="B56" s="6" t="str">
        <f>CONCATENATE("85th PERCENTILE = ",T56)</f>
        <v>85th PERCENTILE = 44</v>
      </c>
      <c r="D56" s="6"/>
      <c r="E56"/>
      <c r="F56" s="6" t="str">
        <f>CONCATENATE("% BELOW PACE = ",FIXED(X56/D50*100,0))</f>
        <v>% BELOW PACE = 8</v>
      </c>
      <c r="G56" s="6"/>
      <c r="N56" s="5" t="str">
        <f>CONCATENATE("RECOMMENDED SPEED LIMIT = ",MROUND(T56,5))</f>
        <v>RECOMMENDED SPEED LIMIT = 45</v>
      </c>
      <c r="Q56" s="2" t="s">
        <v>10</v>
      </c>
      <c r="R56" s="2">
        <f>LOOKUP(85,E10:E50,B10:B50)</f>
        <v>43</v>
      </c>
      <c r="S56" s="13">
        <f>LOOKUP(R56,B$10:B$50,E$10:E$50)</f>
        <v>82.5</v>
      </c>
      <c r="T56">
        <f>IF(S56=85,R56,R56+1)</f>
        <v>44</v>
      </c>
      <c r="V56" s="8" t="s">
        <v>1</v>
      </c>
      <c r="W56" s="8"/>
      <c r="X56" s="2">
        <f>SUMIF(W10:W50,1,C10:C50)</f>
        <v>16</v>
      </c>
    </row>
    <row r="57" spans="2:28" x14ac:dyDescent="0.2">
      <c r="B57" s="6" t="str">
        <f>CONCATENATE("95th PERCENTILE = ",T57)</f>
        <v>95th PERCENTILE = 46</v>
      </c>
      <c r="D57" s="6"/>
      <c r="E57"/>
      <c r="F57" s="6" t="str">
        <f>CONCATENATE("% ABOVE PACE = ",FIXED(X57/D50*100,0))</f>
        <v>% ABOVE PACE = 4</v>
      </c>
      <c r="G57" s="6"/>
      <c r="N57" s="85" t="str">
        <f>IF(U61&gt;U60,"POSTED SPEED IS TOO LOW","")</f>
        <v/>
      </c>
      <c r="Q57" s="2" t="s">
        <v>11</v>
      </c>
      <c r="R57" s="2">
        <f>LOOKUP(95,E10:E50,B10:B50)</f>
        <v>45</v>
      </c>
      <c r="S57" s="13">
        <f>LOOKUP(R57,B$10:B$50,E$10:E$50)</f>
        <v>92.5</v>
      </c>
      <c r="T57">
        <f>IF(S57=95,R57,R57+1)</f>
        <v>46</v>
      </c>
      <c r="V57" s="8" t="s">
        <v>0</v>
      </c>
      <c r="W57" s="8"/>
      <c r="X57" s="2">
        <f>SUMIF(X10:X50,1,C10:C50)</f>
        <v>8</v>
      </c>
    </row>
    <row r="58" spans="2:28" ht="3" customHeight="1" x14ac:dyDescent="0.2"/>
    <row r="60" spans="2:28" x14ac:dyDescent="0.2">
      <c r="Q60" s="83">
        <f>AVERAGE(U53,T54)</f>
        <v>39</v>
      </c>
      <c r="R60" s="83" t="s">
        <v>58</v>
      </c>
      <c r="U60" s="83">
        <f>'Wrksheet Input'!B5</f>
        <v>40</v>
      </c>
      <c r="V60" s="84" t="s">
        <v>46</v>
      </c>
    </row>
    <row r="61" spans="2:28" x14ac:dyDescent="0.2">
      <c r="Q61" s="83" t="s">
        <v>59</v>
      </c>
      <c r="S61" s="83"/>
      <c r="U61">
        <f>CEILING(Q60,5)</f>
        <v>40</v>
      </c>
      <c r="V61" s="84" t="s">
        <v>60</v>
      </c>
    </row>
    <row r="62" spans="2:28" x14ac:dyDescent="0.2">
      <c r="Q62" s="83"/>
      <c r="R62" s="83"/>
      <c r="S62" s="83"/>
    </row>
    <row r="63" spans="2:28" x14ac:dyDescent="0.2">
      <c r="Q63" s="83"/>
      <c r="R63" s="83"/>
      <c r="S63" s="83"/>
    </row>
    <row r="64" spans="2:28" x14ac:dyDescent="0.2">
      <c r="Q64" s="83"/>
      <c r="R64" s="83"/>
      <c r="S64" s="83"/>
    </row>
    <row r="65" spans="17:18" x14ac:dyDescent="0.2">
      <c r="Q65" s="83"/>
      <c r="R65" s="83"/>
    </row>
  </sheetData>
  <sheetProtection password="F23E" sheet="1" objects="1" scenarios="1" selectLockedCells="1"/>
  <mergeCells count="11">
    <mergeCell ref="B2:M2"/>
    <mergeCell ref="F3:I3"/>
    <mergeCell ref="F4:I4"/>
    <mergeCell ref="F5:I5"/>
    <mergeCell ref="F6:I6"/>
    <mergeCell ref="F51:N51"/>
    <mergeCell ref="F8:N9"/>
    <mergeCell ref="J4:N4"/>
    <mergeCell ref="J3:N3"/>
    <mergeCell ref="J5:N5"/>
    <mergeCell ref="J6:N6"/>
  </mergeCells>
  <pageMargins left="0.5" right="0.5" top="0.5" bottom="0.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topLeftCell="A16" workbookViewId="0">
      <selection activeCell="AM32" sqref="AM32"/>
    </sheetView>
  </sheetViews>
  <sheetFormatPr defaultRowHeight="12.75" x14ac:dyDescent="0.2"/>
  <cols>
    <col min="1" max="1" width="2.28515625" style="37" customWidth="1"/>
    <col min="2" max="2" width="3" style="45" customWidth="1"/>
    <col min="3" max="17" width="2.7109375" style="29" customWidth="1"/>
    <col min="18" max="18" width="3.7109375" style="33" customWidth="1"/>
    <col min="19" max="19" width="2.7109375" style="29" customWidth="1"/>
    <col min="20" max="20" width="3.140625" style="45" customWidth="1"/>
    <col min="21" max="35" width="2.7109375" style="29" customWidth="1"/>
    <col min="36" max="36" width="1" style="33" customWidth="1"/>
    <col min="37" max="16384" width="9.140625" style="29"/>
  </cols>
  <sheetData>
    <row r="1" spans="1:36" s="23" customFormat="1" ht="18" customHeight="1" x14ac:dyDescent="0.2">
      <c r="A1" s="22" t="s">
        <v>49</v>
      </c>
      <c r="C1" s="24"/>
      <c r="D1" s="86" t="s">
        <v>48</v>
      </c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25"/>
      <c r="AG1" s="25"/>
      <c r="AH1" s="25"/>
      <c r="AI1" s="26" t="s">
        <v>57</v>
      </c>
    </row>
    <row r="2" spans="1:36" ht="18.75" customHeight="1" x14ac:dyDescent="0.25">
      <c r="A2" s="27"/>
      <c r="B2" s="93" t="s">
        <v>47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28"/>
      <c r="AJ2" s="28"/>
    </row>
    <row r="3" spans="1:36" ht="15.95" customHeight="1" x14ac:dyDescent="0.2">
      <c r="A3" s="30"/>
      <c r="B3" s="94" t="s">
        <v>15</v>
      </c>
      <c r="C3" s="94"/>
      <c r="D3" s="88" t="str">
        <f>'Wrksheet Input'!B1</f>
        <v>Ranchester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31"/>
      <c r="S3" s="32"/>
      <c r="T3" s="95" t="s">
        <v>17</v>
      </c>
      <c r="U3" s="95"/>
      <c r="V3" s="95"/>
      <c r="W3" s="88" t="str">
        <f>'Wrksheet Input'!B2</f>
        <v>Sheridan</v>
      </c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</row>
    <row r="4" spans="1:36" ht="15.95" customHeight="1" x14ac:dyDescent="0.2">
      <c r="A4" s="30"/>
      <c r="B4" s="94" t="s">
        <v>29</v>
      </c>
      <c r="C4" s="94"/>
      <c r="D4" s="94"/>
      <c r="E4" s="89" t="str">
        <f>'Wrksheet Input'!B3</f>
        <v>US 14 (Dayton St.)</v>
      </c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31"/>
      <c r="S4" s="32"/>
      <c r="T4" s="95" t="s">
        <v>23</v>
      </c>
      <c r="U4" s="95"/>
      <c r="V4" s="95"/>
      <c r="W4" s="95"/>
      <c r="X4" s="89" t="str">
        <f>'Wrksheet Input'!B4</f>
        <v>At 4th Ave. W.</v>
      </c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</row>
    <row r="5" spans="1:36" ht="15.95" customHeight="1" x14ac:dyDescent="0.2">
      <c r="A5" s="30"/>
      <c r="B5" s="95" t="s">
        <v>46</v>
      </c>
      <c r="C5" s="95"/>
      <c r="D5" s="95"/>
      <c r="E5" s="95"/>
      <c r="F5" s="95"/>
      <c r="G5" s="95"/>
      <c r="H5" s="89">
        <f>'Wrksheet Input'!B5</f>
        <v>40</v>
      </c>
      <c r="I5" s="89"/>
      <c r="J5" s="89"/>
      <c r="K5" s="89"/>
      <c r="L5" s="89"/>
      <c r="M5" s="89"/>
      <c r="N5" s="89"/>
      <c r="O5" s="89"/>
      <c r="P5" s="89"/>
      <c r="Q5" s="89"/>
      <c r="R5" s="31"/>
      <c r="S5" s="32"/>
      <c r="T5" s="95" t="s">
        <v>16</v>
      </c>
      <c r="U5" s="95"/>
      <c r="V5" s="95"/>
      <c r="W5" s="95"/>
      <c r="X5" s="115" t="str">
        <f>IF(ISBLANK('Wrksheet Input'!B8)," ",'Wrksheet Input'!B8)</f>
        <v>Example Only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</row>
    <row r="6" spans="1:36" ht="14.1" customHeight="1" x14ac:dyDescent="0.2">
      <c r="A6" s="30"/>
      <c r="B6" s="34"/>
      <c r="C6" s="32"/>
      <c r="D6" s="32"/>
      <c r="E6"/>
      <c r="F6" s="32"/>
      <c r="G6" s="32"/>
      <c r="H6" s="35"/>
      <c r="I6" s="35"/>
      <c r="J6" s="35"/>
      <c r="K6" s="35"/>
      <c r="L6" s="35"/>
      <c r="M6" s="35"/>
      <c r="N6" s="35"/>
      <c r="O6" s="32"/>
      <c r="P6" s="32"/>
      <c r="Q6" s="32"/>
      <c r="R6" s="31"/>
      <c r="S6" s="32"/>
      <c r="T6" s="34"/>
      <c r="U6" s="32"/>
      <c r="V6" s="32"/>
      <c r="W6" s="32"/>
      <c r="X6" s="32"/>
      <c r="Y6" s="32"/>
      <c r="Z6" s="32"/>
      <c r="AA6" s="32"/>
      <c r="AB6" s="32"/>
      <c r="AC6" s="32"/>
      <c r="AD6" s="32"/>
      <c r="AE6" s="35"/>
      <c r="AF6" s="35"/>
      <c r="AG6" s="36"/>
      <c r="AH6" s="36"/>
      <c r="AI6" s="36"/>
    </row>
    <row r="7" spans="1:36" ht="15.95" customHeight="1" x14ac:dyDescent="0.2">
      <c r="A7" s="30"/>
      <c r="B7" s="95" t="s">
        <v>45</v>
      </c>
      <c r="C7" s="95"/>
      <c r="D7" s="95"/>
      <c r="E7" s="95"/>
      <c r="F7" s="95"/>
      <c r="G7" s="95"/>
      <c r="H7" s="95"/>
      <c r="I7" s="95"/>
      <c r="J7" s="88" t="str">
        <f>'Wrksheet Input'!B9</f>
        <v xml:space="preserve">Eastbound </v>
      </c>
      <c r="K7" s="88"/>
      <c r="L7" s="88"/>
      <c r="M7" s="88"/>
      <c r="N7" s="88"/>
      <c r="O7" s="88"/>
      <c r="P7" s="88"/>
      <c r="Q7" s="88"/>
      <c r="R7" s="31"/>
      <c r="S7" s="32"/>
      <c r="T7" s="95" t="s">
        <v>45</v>
      </c>
      <c r="U7" s="95"/>
      <c r="V7" s="95"/>
      <c r="W7" s="95"/>
      <c r="X7" s="95"/>
      <c r="Y7" s="95"/>
      <c r="Z7" s="95"/>
      <c r="AA7" s="95"/>
      <c r="AB7" s="88" t="str">
        <f>'Wrksheet Input'!D9</f>
        <v>Westbound</v>
      </c>
      <c r="AC7" s="88"/>
      <c r="AD7" s="88"/>
      <c r="AE7" s="88"/>
      <c r="AF7" s="88"/>
      <c r="AG7" s="88"/>
      <c r="AH7" s="88"/>
      <c r="AI7" s="88"/>
    </row>
    <row r="8" spans="1:36" ht="15.95" customHeight="1" x14ac:dyDescent="0.2">
      <c r="A8" s="30"/>
      <c r="B8" s="95" t="s">
        <v>25</v>
      </c>
      <c r="C8" s="95"/>
      <c r="D8" s="95"/>
      <c r="E8" s="95"/>
      <c r="F8" s="88" t="str">
        <f>'Wrksheet Input'!B10</f>
        <v>J.J.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31"/>
      <c r="S8" s="32"/>
      <c r="T8" s="95" t="s">
        <v>25</v>
      </c>
      <c r="U8" s="95"/>
      <c r="V8" s="95"/>
      <c r="W8" s="95"/>
      <c r="X8" s="88" t="str">
        <f>'Wrksheet Input'!D10</f>
        <v>J.J.</v>
      </c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</row>
    <row r="9" spans="1:36" ht="15.95" customHeight="1" x14ac:dyDescent="0.2">
      <c r="A9" s="30"/>
      <c r="B9" s="95" t="s">
        <v>18</v>
      </c>
      <c r="C9" s="95"/>
      <c r="D9" s="113" t="str">
        <f>'Wrksheet Input'!B11</f>
        <v>5/19/10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31"/>
      <c r="S9" s="32"/>
      <c r="T9" s="95" t="s">
        <v>18</v>
      </c>
      <c r="U9" s="95"/>
      <c r="V9" s="113" t="str">
        <f>'Wrksheet Input'!D11</f>
        <v>5/19/10</v>
      </c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</row>
    <row r="10" spans="1:36" ht="15.95" customHeight="1" x14ac:dyDescent="0.2">
      <c r="A10" s="30"/>
      <c r="B10" s="95" t="s">
        <v>44</v>
      </c>
      <c r="C10" s="95"/>
      <c r="D10" s="87" t="str">
        <f>'Wrksheet Input'!B12</f>
        <v>8:40 AM</v>
      </c>
      <c r="E10" s="89"/>
      <c r="F10" s="89"/>
      <c r="G10" s="89"/>
      <c r="H10" s="89"/>
      <c r="I10" s="89"/>
      <c r="J10" s="97" t="s">
        <v>50</v>
      </c>
      <c r="K10" s="97"/>
      <c r="L10" s="114" t="str">
        <f>'Wrksheet Input'!B13</f>
        <v>9:50 AM</v>
      </c>
      <c r="M10" s="111"/>
      <c r="N10" s="111"/>
      <c r="O10" s="111"/>
      <c r="P10" s="111"/>
      <c r="Q10" s="111"/>
      <c r="R10" s="36"/>
      <c r="S10" s="32"/>
      <c r="T10" s="95" t="s">
        <v>44</v>
      </c>
      <c r="U10" s="95"/>
      <c r="V10" s="111" t="str">
        <f>'Wrksheet Input'!D12</f>
        <v>9:55 AM</v>
      </c>
      <c r="W10" s="111"/>
      <c r="X10" s="111"/>
      <c r="Y10" s="111"/>
      <c r="Z10" s="111"/>
      <c r="AA10" s="111"/>
      <c r="AB10" s="97" t="s">
        <v>50</v>
      </c>
      <c r="AC10" s="98"/>
      <c r="AD10" s="111" t="str">
        <f>'Wrksheet Input'!D13</f>
        <v>10:45 AM</v>
      </c>
      <c r="AE10" s="111"/>
      <c r="AF10" s="111"/>
      <c r="AG10" s="111"/>
      <c r="AH10" s="111"/>
      <c r="AI10" s="111"/>
    </row>
    <row r="11" spans="1:36" ht="15.95" customHeight="1" x14ac:dyDescent="0.2">
      <c r="A11" s="30"/>
      <c r="B11" s="95" t="s">
        <v>37</v>
      </c>
      <c r="C11" s="95"/>
      <c r="D11" s="95"/>
      <c r="E11" s="95"/>
      <c r="F11" s="112" t="str">
        <f>'Wrksheet Input'!B14</f>
        <v>Clear and Warm</v>
      </c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31"/>
      <c r="S11" s="32"/>
      <c r="T11" s="95" t="s">
        <v>37</v>
      </c>
      <c r="U11" s="95"/>
      <c r="V11" s="95"/>
      <c r="W11" s="95"/>
      <c r="X11" s="112" t="str">
        <f>'Wrksheet Input'!D14</f>
        <v>Clear and Warm</v>
      </c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</row>
    <row r="12" spans="1:36" ht="12" customHeight="1" x14ac:dyDescent="0.2">
      <c r="B12" s="11"/>
      <c r="S12" s="32"/>
      <c r="T12" s="39"/>
    </row>
    <row r="13" spans="1:36" ht="12.95" customHeight="1" x14ac:dyDescent="0.2">
      <c r="B13" s="68">
        <f>'Wrksheet Input'!A18</f>
        <v>20</v>
      </c>
      <c r="C13" s="70" t="str">
        <f>IF('Wrksheet Input'!B18=0," ",(IF(AND('Wrksheet Input'!B18&gt;0,'Wrksheet Input'!B18&lt;16),"\","X")))</f>
        <v xml:space="preserve"> </v>
      </c>
      <c r="D13" s="71" t="str">
        <f>IF('Wrksheet Input'!B18&lt;2," ",(IF(AND('Wrksheet Input'!B18&gt;1,'Wrksheet Input'!B18&lt;17),"\","X")))</f>
        <v xml:space="preserve"> </v>
      </c>
      <c r="E13" s="71" t="str">
        <f>IF('Wrksheet Input'!B18&lt;3," ",(IF(AND('Wrksheet Input'!B18&gt;2,'Wrksheet Input'!B18&lt;18),"\","X")))</f>
        <v xml:space="preserve"> </v>
      </c>
      <c r="F13" s="71" t="str">
        <f>IF('Wrksheet Input'!B18&lt;4," ",(IF(AND('Wrksheet Input'!B18&gt;3,'Wrksheet Input'!B18&lt;19),"\","X")))</f>
        <v xml:space="preserve"> </v>
      </c>
      <c r="G13" s="72" t="str">
        <f>IF('Wrksheet Input'!B18&lt;5," ",(IF(AND('Wrksheet Input'!B18&gt;4,'Wrksheet Input'!B18&lt;20),"\","X")))</f>
        <v xml:space="preserve"> </v>
      </c>
      <c r="H13" s="71" t="str">
        <f>IF('Wrksheet Input'!B18&lt;6," ",(IF(AND('Wrksheet Input'!B18&gt;5,'Wrksheet Input'!B18&lt;21),"\","X")))</f>
        <v xml:space="preserve"> </v>
      </c>
      <c r="I13" s="71" t="str">
        <f>IF('Wrksheet Input'!B18&lt;7," ",(IF(AND('Wrksheet Input'!B18&gt;6,'Wrksheet Input'!B18&lt;22),"\","X")))</f>
        <v xml:space="preserve"> </v>
      </c>
      <c r="J13" s="71" t="str">
        <f>IF('Wrksheet Input'!B18&lt;8," ",(IF(AND('Wrksheet Input'!B18&gt;7,'Wrksheet Input'!B18&lt;23),"\","X")))</f>
        <v xml:space="preserve"> </v>
      </c>
      <c r="K13" s="71" t="str">
        <f>IF('Wrksheet Input'!B18&lt;9," ",(IF(AND('Wrksheet Input'!B18&gt;8,'Wrksheet Input'!B18&lt;24),"\","X")))</f>
        <v xml:space="preserve"> </v>
      </c>
      <c r="L13" s="72" t="str">
        <f>IF('Wrksheet Input'!B18&lt;10," ",(IF(AND('Wrksheet Input'!B18&gt;9,'Wrksheet Input'!B18&lt;25),"\","X")))</f>
        <v xml:space="preserve"> </v>
      </c>
      <c r="M13" s="71" t="str">
        <f>IF('Wrksheet Input'!B18&lt;11," ",(IF(AND('Wrksheet Input'!B18&gt;10,'Wrksheet Input'!B18&lt;26),"\","X")))</f>
        <v xml:space="preserve"> </v>
      </c>
      <c r="N13" s="71" t="str">
        <f>IF('Wrksheet Input'!B18&lt;12," ",(IF(AND('Wrksheet Input'!B18&gt;11,'Wrksheet Input'!B18&lt;27),"\","X")))</f>
        <v xml:space="preserve"> </v>
      </c>
      <c r="O13" s="71" t="str">
        <f>IF('Wrksheet Input'!B18&lt;13," ",(IF(AND('Wrksheet Input'!B18&gt;12,'Wrksheet Input'!B18&lt;28),"\","X")))</f>
        <v xml:space="preserve"> </v>
      </c>
      <c r="P13" s="71" t="str">
        <f>IF('Wrksheet Input'!B18&lt;14," ",(IF(AND('Wrksheet Input'!B18&gt;13,'Wrksheet Input'!B18&lt;29),"\","X")))</f>
        <v xml:space="preserve"> </v>
      </c>
      <c r="Q13" s="72" t="str">
        <f>IF('Wrksheet Input'!B18&lt;15," ",(IF(AND('Wrksheet Input'!B18&gt;14,'Wrksheet Input'!B18&lt;30),"\","X")))</f>
        <v xml:space="preserve"> </v>
      </c>
      <c r="R13" s="29"/>
      <c r="S13" s="32"/>
      <c r="T13" s="39">
        <f>B13</f>
        <v>20</v>
      </c>
      <c r="U13" s="70" t="str">
        <f>IF('Wrksheet Input'!C18=0," ",(IF(AND('Wrksheet Input'!C18&gt;0,'Wrksheet Input'!C18&lt;16),"\","X")))</f>
        <v xml:space="preserve"> </v>
      </c>
      <c r="V13" s="71" t="str">
        <f>IF('Wrksheet Input'!C18&lt;2," ",(IF(AND('Wrksheet Input'!C18&gt;1,'Wrksheet Input'!C18&lt;17),"\","X")))</f>
        <v xml:space="preserve"> </v>
      </c>
      <c r="W13" s="71" t="str">
        <f>IF('Wrksheet Input'!C18&lt;3," ",(IF(AND('Wrksheet Input'!C18&gt;2,'Wrksheet Input'!C18&lt;18),"\","X")))</f>
        <v xml:space="preserve"> </v>
      </c>
      <c r="X13" s="71" t="str">
        <f>IF('Wrksheet Input'!C18&lt;4," ",(IF(AND('Wrksheet Input'!C18&gt;3,'Wrksheet Input'!C18&lt;19),"\","X")))</f>
        <v xml:space="preserve"> </v>
      </c>
      <c r="Y13" s="72" t="str">
        <f>IF('Wrksheet Input'!C18&lt;5," ",(IF(AND('Wrksheet Input'!C18&gt;4,'Wrksheet Input'!C18&lt;20),"\","X")))</f>
        <v xml:space="preserve"> </v>
      </c>
      <c r="Z13" s="71" t="str">
        <f>IF('Wrksheet Input'!C18&lt;6," ",(IF(AND('Wrksheet Input'!C18&gt;5,'Wrksheet Input'!C18&lt;21),"\","X")))</f>
        <v xml:space="preserve"> </v>
      </c>
      <c r="AA13" s="71" t="str">
        <f>IF('Wrksheet Input'!C18&lt;7," ",(IF(AND('Wrksheet Input'!C18&gt;6,'Wrksheet Input'!C18&lt;22),"\","X")))</f>
        <v xml:space="preserve"> </v>
      </c>
      <c r="AB13" s="71" t="str">
        <f>IF('Wrksheet Input'!C18&lt;8," ",(IF(AND('Wrksheet Input'!C18&gt;7,'Wrksheet Input'!C18&lt;23),"\","X")))</f>
        <v xml:space="preserve"> </v>
      </c>
      <c r="AC13" s="71" t="str">
        <f>IF('Wrksheet Input'!C18&lt;9," ",(IF(AND('Wrksheet Input'!C18&gt;8,'Wrksheet Input'!C18&lt;24),"\","X")))</f>
        <v xml:space="preserve"> </v>
      </c>
      <c r="AD13" s="72" t="str">
        <f>IF('Wrksheet Input'!C18&lt;10," ",(IF(AND('Wrksheet Input'!C18&gt;9,'Wrksheet Input'!C18&lt;25),"\","X")))</f>
        <v xml:space="preserve"> </v>
      </c>
      <c r="AE13" s="71" t="str">
        <f>IF('Wrksheet Input'!C18&lt;11," ",(IF(AND('Wrksheet Input'!C18&gt;10,'Wrksheet Input'!C18&lt;26),"\","X")))</f>
        <v xml:space="preserve"> </v>
      </c>
      <c r="AF13" s="71" t="str">
        <f>IF('Wrksheet Input'!C18&lt;12," ",(IF(AND('Wrksheet Input'!C18&gt;11,'Wrksheet Input'!C18&lt;27),"\","X")))</f>
        <v xml:space="preserve"> </v>
      </c>
      <c r="AG13" s="71" t="str">
        <f>IF('Wrksheet Input'!C18&lt;13," ",(IF(AND('Wrksheet Input'!C18&gt;12,'Wrksheet Input'!C18&lt;28),"\","X")))</f>
        <v xml:space="preserve"> </v>
      </c>
      <c r="AH13" s="71" t="str">
        <f>IF('Wrksheet Input'!C18&lt;14," ",(IF(AND('Wrksheet Input'!C18&gt;13,'Wrksheet Input'!C18&lt;29),"\","X")))</f>
        <v xml:space="preserve"> </v>
      </c>
      <c r="AI13" s="72" t="str">
        <f>IF('Wrksheet Input'!C18&lt;15," ",(IF(AND('Wrksheet Input'!C18&gt;14,'Wrksheet Input'!C18&lt;30),"\","X")))</f>
        <v xml:space="preserve"> </v>
      </c>
      <c r="AJ13" s="29"/>
    </row>
    <row r="14" spans="1:36" ht="12.95" customHeight="1" x14ac:dyDescent="0.2">
      <c r="B14" s="39"/>
      <c r="C14" s="70" t="str">
        <f>IF('Wrksheet Input'!B19=0," ",(IF(AND('Wrksheet Input'!B19&gt;0,'Wrksheet Input'!B19&lt;16),"\","X")))</f>
        <v xml:space="preserve"> </v>
      </c>
      <c r="D14" s="71" t="str">
        <f>IF('Wrksheet Input'!B19&lt;2," ",(IF(AND('Wrksheet Input'!B19&gt;1,'Wrksheet Input'!B19&lt;17),"\","X")))</f>
        <v xml:space="preserve"> </v>
      </c>
      <c r="E14" s="71" t="str">
        <f>IF('Wrksheet Input'!B19&lt;3," ",(IF(AND('Wrksheet Input'!B19&gt;2,'Wrksheet Input'!B19&lt;18),"\","X")))</f>
        <v xml:space="preserve"> </v>
      </c>
      <c r="F14" s="71" t="str">
        <f>IF('Wrksheet Input'!B19&lt;4," ",(IF(AND('Wrksheet Input'!B19&gt;3,'Wrksheet Input'!B19&lt;19),"\","X")))</f>
        <v xml:space="preserve"> </v>
      </c>
      <c r="G14" s="72" t="str">
        <f>IF('Wrksheet Input'!B19&lt;5," ",(IF(AND('Wrksheet Input'!B19&gt;4,'Wrksheet Input'!B19&lt;20),"\","X")))</f>
        <v xml:space="preserve"> </v>
      </c>
      <c r="H14" s="71" t="str">
        <f>IF('Wrksheet Input'!B19&lt;6," ",(IF(AND('Wrksheet Input'!B19&gt;5,'Wrksheet Input'!B19&lt;21),"\","X")))</f>
        <v xml:space="preserve"> </v>
      </c>
      <c r="I14" s="71" t="str">
        <f>IF('Wrksheet Input'!B19&lt;7," ",(IF(AND('Wrksheet Input'!B19&gt;6,'Wrksheet Input'!B19&lt;22),"\","X")))</f>
        <v xml:space="preserve"> </v>
      </c>
      <c r="J14" s="71" t="str">
        <f>IF('Wrksheet Input'!B19&lt;8," ",(IF(AND('Wrksheet Input'!B19&gt;7,'Wrksheet Input'!B19&lt;23),"\","X")))</f>
        <v xml:space="preserve"> </v>
      </c>
      <c r="K14" s="71" t="str">
        <f>IF('Wrksheet Input'!B19&lt;9," ",(IF(AND('Wrksheet Input'!B19&gt;8,'Wrksheet Input'!B19&lt;24),"\","X")))</f>
        <v xml:space="preserve"> </v>
      </c>
      <c r="L14" s="72" t="str">
        <f>IF('Wrksheet Input'!B19&lt;10," ",(IF(AND('Wrksheet Input'!B19&gt;9,'Wrksheet Input'!B19&lt;25),"\","X")))</f>
        <v xml:space="preserve"> </v>
      </c>
      <c r="M14" s="71" t="str">
        <f>IF('Wrksheet Input'!B19&lt;11," ",(IF(AND('Wrksheet Input'!B19&gt;10,'Wrksheet Input'!B19&lt;26),"\","X")))</f>
        <v xml:space="preserve"> </v>
      </c>
      <c r="N14" s="71" t="str">
        <f>IF('Wrksheet Input'!B19&lt;12," ",(IF(AND('Wrksheet Input'!B19&gt;11,'Wrksheet Input'!B19&lt;27),"\","X")))</f>
        <v xml:space="preserve"> </v>
      </c>
      <c r="O14" s="71" t="str">
        <f>IF('Wrksheet Input'!B19&lt;13," ",(IF(AND('Wrksheet Input'!B19&gt;12,'Wrksheet Input'!B19&lt;28),"\","X")))</f>
        <v xml:space="preserve"> </v>
      </c>
      <c r="P14" s="71" t="str">
        <f>IF('Wrksheet Input'!B19&lt;14," ",(IF(AND('Wrksheet Input'!B19&gt;13,'Wrksheet Input'!B19&lt;29),"\","X")))</f>
        <v xml:space="preserve"> </v>
      </c>
      <c r="Q14" s="72" t="str">
        <f>IF('Wrksheet Input'!B19&lt;15," ",(IF(AND('Wrksheet Input'!B19&gt;14,'Wrksheet Input'!B19&lt;30),"\","X")))</f>
        <v xml:space="preserve"> </v>
      </c>
      <c r="R14" s="29"/>
      <c r="T14" s="39"/>
      <c r="U14" s="70" t="str">
        <f>IF('Wrksheet Input'!C19=0," ",(IF(AND('Wrksheet Input'!C19&gt;0,'Wrksheet Input'!C19&lt;16),"\","X")))</f>
        <v xml:space="preserve"> </v>
      </c>
      <c r="V14" s="71" t="str">
        <f>IF('Wrksheet Input'!C19&lt;2," ",(IF(AND('Wrksheet Input'!C19&gt;1,'Wrksheet Input'!C19&lt;17),"\","X")))</f>
        <v xml:space="preserve"> </v>
      </c>
      <c r="W14" s="71" t="str">
        <f>IF('Wrksheet Input'!C19&lt;3," ",(IF(AND('Wrksheet Input'!C19&gt;2,'Wrksheet Input'!C19&lt;18),"\","X")))</f>
        <v xml:space="preserve"> </v>
      </c>
      <c r="X14" s="71" t="str">
        <f>IF('Wrksheet Input'!C19&lt;4," ",(IF(AND('Wrksheet Input'!C19&gt;3,'Wrksheet Input'!C19&lt;19),"\","X")))</f>
        <v xml:space="preserve"> </v>
      </c>
      <c r="Y14" s="72" t="str">
        <f>IF('Wrksheet Input'!C19&lt;5," ",(IF(AND('Wrksheet Input'!C19&gt;4,'Wrksheet Input'!C19&lt;20),"\","X")))</f>
        <v xml:space="preserve"> </v>
      </c>
      <c r="Z14" s="71" t="str">
        <f>IF('Wrksheet Input'!C19&lt;6," ",(IF(AND('Wrksheet Input'!C19&gt;5,'Wrksheet Input'!C19&lt;21),"\","X")))</f>
        <v xml:space="preserve"> </v>
      </c>
      <c r="AA14" s="71" t="str">
        <f>IF('Wrksheet Input'!C19&lt;7," ",(IF(AND('Wrksheet Input'!C19&gt;6,'Wrksheet Input'!C19&lt;22),"\","X")))</f>
        <v xml:space="preserve"> </v>
      </c>
      <c r="AB14" s="71" t="str">
        <f>IF('Wrksheet Input'!C19&lt;8," ",(IF(AND('Wrksheet Input'!C19&gt;7,'Wrksheet Input'!C19&lt;23),"\","X")))</f>
        <v xml:space="preserve"> </v>
      </c>
      <c r="AC14" s="71" t="str">
        <f>IF('Wrksheet Input'!C19&lt;9," ",(IF(AND('Wrksheet Input'!C19&gt;8,'Wrksheet Input'!C19&lt;24),"\","X")))</f>
        <v xml:space="preserve"> </v>
      </c>
      <c r="AD14" s="72" t="str">
        <f>IF('Wrksheet Input'!C19&lt;10," ",(IF(AND('Wrksheet Input'!C19&gt;9,'Wrksheet Input'!C19&lt;25),"\","X")))</f>
        <v xml:space="preserve"> </v>
      </c>
      <c r="AE14" s="71" t="str">
        <f>IF('Wrksheet Input'!C19&lt;11," ",(IF(AND('Wrksheet Input'!C19&gt;10,'Wrksheet Input'!C19&lt;26),"\","X")))</f>
        <v xml:space="preserve"> </v>
      </c>
      <c r="AF14" s="71" t="str">
        <f>IF('Wrksheet Input'!C19&lt;12," ",(IF(AND('Wrksheet Input'!C19&gt;11,'Wrksheet Input'!C19&lt;27),"\","X")))</f>
        <v xml:space="preserve"> </v>
      </c>
      <c r="AG14" s="71" t="str">
        <f>IF('Wrksheet Input'!C19&lt;13," ",(IF(AND('Wrksheet Input'!C19&gt;12,'Wrksheet Input'!C19&lt;28),"\","X")))</f>
        <v xml:space="preserve"> </v>
      </c>
      <c r="AH14" s="71" t="str">
        <f>IF('Wrksheet Input'!C19&lt;14," ",(IF(AND('Wrksheet Input'!C19&gt;13,'Wrksheet Input'!C19&lt;29),"\","X")))</f>
        <v xml:space="preserve"> </v>
      </c>
      <c r="AI14" s="72" t="str">
        <f>IF('Wrksheet Input'!C19&lt;15," ",(IF(AND('Wrksheet Input'!C19&gt;14,'Wrksheet Input'!C19&lt;30),"\","X")))</f>
        <v xml:space="preserve"> </v>
      </c>
      <c r="AJ14" s="29"/>
    </row>
    <row r="15" spans="1:36" ht="12.95" customHeight="1" x14ac:dyDescent="0.2">
      <c r="B15" s="44"/>
      <c r="C15" s="70" t="str">
        <f>IF('Wrksheet Input'!B20=0," ",(IF(AND('Wrksheet Input'!B20&gt;0,'Wrksheet Input'!B20&lt;16),"\","X")))</f>
        <v xml:space="preserve"> </v>
      </c>
      <c r="D15" s="71" t="str">
        <f>IF('Wrksheet Input'!B20&lt;2," ",(IF(AND('Wrksheet Input'!B20&gt;1,'Wrksheet Input'!B20&lt;17),"\","X")))</f>
        <v xml:space="preserve"> </v>
      </c>
      <c r="E15" s="71" t="str">
        <f>IF('Wrksheet Input'!B20&lt;3," ",(IF(AND('Wrksheet Input'!B20&gt;2,'Wrksheet Input'!B20&lt;18),"\","X")))</f>
        <v xml:space="preserve"> </v>
      </c>
      <c r="F15" s="71" t="str">
        <f>IF('Wrksheet Input'!B20&lt;4," ",(IF(AND('Wrksheet Input'!B20&gt;3,'Wrksheet Input'!B20&lt;19),"\","X")))</f>
        <v xml:space="preserve"> </v>
      </c>
      <c r="G15" s="72" t="str">
        <f>IF('Wrksheet Input'!B20&lt;5," ",(IF(AND('Wrksheet Input'!B20&gt;4,'Wrksheet Input'!B20&lt;20),"\","X")))</f>
        <v xml:space="preserve"> </v>
      </c>
      <c r="H15" s="71" t="str">
        <f>IF('Wrksheet Input'!B20&lt;6," ",(IF(AND('Wrksheet Input'!B20&gt;5,'Wrksheet Input'!B20&lt;21),"\","X")))</f>
        <v xml:space="preserve"> </v>
      </c>
      <c r="I15" s="71" t="str">
        <f>IF('Wrksheet Input'!B20&lt;7," ",(IF(AND('Wrksheet Input'!B20&gt;6,'Wrksheet Input'!B20&lt;22),"\","X")))</f>
        <v xml:space="preserve"> </v>
      </c>
      <c r="J15" s="71" t="str">
        <f>IF('Wrksheet Input'!B20&lt;8," ",(IF(AND('Wrksheet Input'!B20&gt;7,'Wrksheet Input'!B20&lt;23),"\","X")))</f>
        <v xml:space="preserve"> </v>
      </c>
      <c r="K15" s="71" t="str">
        <f>IF('Wrksheet Input'!B20&lt;9," ",(IF(AND('Wrksheet Input'!B20&gt;8,'Wrksheet Input'!B20&lt;24),"\","X")))</f>
        <v xml:space="preserve"> </v>
      </c>
      <c r="L15" s="72" t="str">
        <f>IF('Wrksheet Input'!B20&lt;10," ",(IF(AND('Wrksheet Input'!B20&gt;9,'Wrksheet Input'!B20&lt;25),"\","X")))</f>
        <v xml:space="preserve"> </v>
      </c>
      <c r="M15" s="71" t="str">
        <f>IF('Wrksheet Input'!B20&lt;11," ",(IF(AND('Wrksheet Input'!B20&gt;10,'Wrksheet Input'!B20&lt;26),"\","X")))</f>
        <v xml:space="preserve"> </v>
      </c>
      <c r="N15" s="71" t="str">
        <f>IF('Wrksheet Input'!B20&lt;12," ",(IF(AND('Wrksheet Input'!B20&gt;11,'Wrksheet Input'!B20&lt;27),"\","X")))</f>
        <v xml:space="preserve"> </v>
      </c>
      <c r="O15" s="71" t="str">
        <f>IF('Wrksheet Input'!B20&lt;13," ",(IF(AND('Wrksheet Input'!B20&gt;12,'Wrksheet Input'!B20&lt;28),"\","X")))</f>
        <v xml:space="preserve"> </v>
      </c>
      <c r="P15" s="71" t="str">
        <f>IF('Wrksheet Input'!B20&lt;14," ",(IF(AND('Wrksheet Input'!B20&gt;13,'Wrksheet Input'!B20&lt;29),"\","X")))</f>
        <v xml:space="preserve"> </v>
      </c>
      <c r="Q15" s="72" t="str">
        <f>IF('Wrksheet Input'!B20&lt;15," ",(IF(AND('Wrksheet Input'!B20&gt;14,'Wrksheet Input'!B20&lt;30),"\","X")))</f>
        <v xml:space="preserve"> </v>
      </c>
      <c r="R15" s="29"/>
      <c r="T15" s="44"/>
      <c r="U15" s="70" t="str">
        <f>IF('Wrksheet Input'!C20=0," ",(IF(AND('Wrksheet Input'!C20&gt;0,'Wrksheet Input'!C20&lt;16),"\","X")))</f>
        <v xml:space="preserve"> </v>
      </c>
      <c r="V15" s="71" t="str">
        <f>IF('Wrksheet Input'!C20&lt;2," ",(IF(AND('Wrksheet Input'!C20&gt;1,'Wrksheet Input'!C20&lt;17),"\","X")))</f>
        <v xml:space="preserve"> </v>
      </c>
      <c r="W15" s="71" t="str">
        <f>IF('Wrksheet Input'!C20&lt;3," ",(IF(AND('Wrksheet Input'!C20&gt;2,'Wrksheet Input'!C20&lt;18),"\","X")))</f>
        <v xml:space="preserve"> </v>
      </c>
      <c r="X15" s="71" t="str">
        <f>IF('Wrksheet Input'!C20&lt;4," ",(IF(AND('Wrksheet Input'!C20&gt;3,'Wrksheet Input'!C20&lt;19),"\","X")))</f>
        <v xml:space="preserve"> </v>
      </c>
      <c r="Y15" s="72" t="str">
        <f>IF('Wrksheet Input'!C20&lt;5," ",(IF(AND('Wrksheet Input'!C20&gt;4,'Wrksheet Input'!C20&lt;20),"\","X")))</f>
        <v xml:space="preserve"> </v>
      </c>
      <c r="Z15" s="71" t="str">
        <f>IF('Wrksheet Input'!C20&lt;6," ",(IF(AND('Wrksheet Input'!C20&gt;5,'Wrksheet Input'!C20&lt;21),"\","X")))</f>
        <v xml:space="preserve"> </v>
      </c>
      <c r="AA15" s="71" t="str">
        <f>IF('Wrksheet Input'!C20&lt;7," ",(IF(AND('Wrksheet Input'!C20&gt;6,'Wrksheet Input'!C20&lt;22),"\","X")))</f>
        <v xml:space="preserve"> </v>
      </c>
      <c r="AB15" s="71" t="str">
        <f>IF('Wrksheet Input'!C20&lt;8," ",(IF(AND('Wrksheet Input'!C20&gt;7,'Wrksheet Input'!C20&lt;23),"\","X")))</f>
        <v xml:space="preserve"> </v>
      </c>
      <c r="AC15" s="71" t="str">
        <f>IF('Wrksheet Input'!C20&lt;9," ",(IF(AND('Wrksheet Input'!C20&gt;8,'Wrksheet Input'!C20&lt;24),"\","X")))</f>
        <v xml:space="preserve"> </v>
      </c>
      <c r="AD15" s="72" t="str">
        <f>IF('Wrksheet Input'!C20&lt;10," ",(IF(AND('Wrksheet Input'!C20&gt;9,'Wrksheet Input'!C20&lt;25),"\","X")))</f>
        <v xml:space="preserve"> </v>
      </c>
      <c r="AE15" s="71" t="str">
        <f>IF('Wrksheet Input'!C20&lt;11," ",(IF(AND('Wrksheet Input'!C20&gt;10,'Wrksheet Input'!C20&lt;26),"\","X")))</f>
        <v xml:space="preserve"> </v>
      </c>
      <c r="AF15" s="71" t="str">
        <f>IF('Wrksheet Input'!C20&lt;12," ",(IF(AND('Wrksheet Input'!C20&gt;11,'Wrksheet Input'!C20&lt;27),"\","X")))</f>
        <v xml:space="preserve"> </v>
      </c>
      <c r="AG15" s="71" t="str">
        <f>IF('Wrksheet Input'!C20&lt;13," ",(IF(AND('Wrksheet Input'!C20&gt;12,'Wrksheet Input'!C20&lt;28),"\","X")))</f>
        <v xml:space="preserve"> </v>
      </c>
      <c r="AH15" s="71" t="str">
        <f>IF('Wrksheet Input'!C20&lt;14," ",(IF(AND('Wrksheet Input'!C20&gt;13,'Wrksheet Input'!C20&lt;29),"\","X")))</f>
        <v xml:space="preserve"> </v>
      </c>
      <c r="AI15" s="72" t="str">
        <f>IF('Wrksheet Input'!C20&lt;15," ",(IF(AND('Wrksheet Input'!C20&gt;14,'Wrksheet Input'!C20&lt;30),"\","X")))</f>
        <v xml:space="preserve"> </v>
      </c>
      <c r="AJ15" s="29"/>
    </row>
    <row r="16" spans="1:36" ht="12.95" customHeight="1" x14ac:dyDescent="0.2">
      <c r="B16" s="44"/>
      <c r="C16" s="70" t="str">
        <f>IF('Wrksheet Input'!B21=0," ",(IF(AND('Wrksheet Input'!B21&gt;0,'Wrksheet Input'!B21&lt;16),"\","X")))</f>
        <v xml:space="preserve"> </v>
      </c>
      <c r="D16" s="71" t="str">
        <f>IF('Wrksheet Input'!B21&lt;2," ",(IF(AND('Wrksheet Input'!B21&gt;1,'Wrksheet Input'!B21&lt;17),"\","X")))</f>
        <v xml:space="preserve"> </v>
      </c>
      <c r="E16" s="71" t="str">
        <f>IF('Wrksheet Input'!B21&lt;3," ",(IF(AND('Wrksheet Input'!B21&gt;2,'Wrksheet Input'!B21&lt;18),"\","X")))</f>
        <v xml:space="preserve"> </v>
      </c>
      <c r="F16" s="71" t="str">
        <f>IF('Wrksheet Input'!B21&lt;4," ",(IF(AND('Wrksheet Input'!B21&gt;3,'Wrksheet Input'!B21&lt;19),"\","X")))</f>
        <v xml:space="preserve"> </v>
      </c>
      <c r="G16" s="72" t="str">
        <f>IF('Wrksheet Input'!B21&lt;5," ",(IF(AND('Wrksheet Input'!B21&gt;4,'Wrksheet Input'!B21&lt;20),"\","X")))</f>
        <v xml:space="preserve"> </v>
      </c>
      <c r="H16" s="71" t="str">
        <f>IF('Wrksheet Input'!B21&lt;6," ",(IF(AND('Wrksheet Input'!B21&gt;5,'Wrksheet Input'!B21&lt;21),"\","X")))</f>
        <v xml:space="preserve"> </v>
      </c>
      <c r="I16" s="71" t="str">
        <f>IF('Wrksheet Input'!B21&lt;7," ",(IF(AND('Wrksheet Input'!B21&gt;6,'Wrksheet Input'!B21&lt;22),"\","X")))</f>
        <v xml:space="preserve"> </v>
      </c>
      <c r="J16" s="71" t="str">
        <f>IF('Wrksheet Input'!B21&lt;8," ",(IF(AND('Wrksheet Input'!B21&gt;7,'Wrksheet Input'!B21&lt;23),"\","X")))</f>
        <v xml:space="preserve"> </v>
      </c>
      <c r="K16" s="71" t="str">
        <f>IF('Wrksheet Input'!B21&lt;9," ",(IF(AND('Wrksheet Input'!B21&gt;8,'Wrksheet Input'!B21&lt;24),"\","X")))</f>
        <v xml:space="preserve"> </v>
      </c>
      <c r="L16" s="72" t="str">
        <f>IF('Wrksheet Input'!B21&lt;10," ",(IF(AND('Wrksheet Input'!B21&gt;9,'Wrksheet Input'!B21&lt;25),"\","X")))</f>
        <v xml:space="preserve"> </v>
      </c>
      <c r="M16" s="71" t="str">
        <f>IF('Wrksheet Input'!B21&lt;11," ",(IF(AND('Wrksheet Input'!B21&gt;10,'Wrksheet Input'!B21&lt;26),"\","X")))</f>
        <v xml:space="preserve"> </v>
      </c>
      <c r="N16" s="71" t="str">
        <f>IF('Wrksheet Input'!B21&lt;12," ",(IF(AND('Wrksheet Input'!B21&gt;11,'Wrksheet Input'!B21&lt;27),"\","X")))</f>
        <v xml:space="preserve"> </v>
      </c>
      <c r="O16" s="71" t="str">
        <f>IF('Wrksheet Input'!B21&lt;13," ",(IF(AND('Wrksheet Input'!B21&gt;12,'Wrksheet Input'!B21&lt;28),"\","X")))</f>
        <v xml:space="preserve"> </v>
      </c>
      <c r="P16" s="71" t="str">
        <f>IF('Wrksheet Input'!B21&lt;14," ",(IF(AND('Wrksheet Input'!B21&gt;13,'Wrksheet Input'!B21&lt;29),"\","X")))</f>
        <v xml:space="preserve"> </v>
      </c>
      <c r="Q16" s="72" t="str">
        <f>IF('Wrksheet Input'!B21&lt;15," ",(IF(AND('Wrksheet Input'!B21&gt;14,'Wrksheet Input'!B21&lt;30),"\","X")))</f>
        <v xml:space="preserve"> </v>
      </c>
      <c r="R16" s="29"/>
      <c r="T16" s="44"/>
      <c r="U16" s="70" t="str">
        <f>IF('Wrksheet Input'!C21=0," ",(IF(AND('Wrksheet Input'!C21&gt;0,'Wrksheet Input'!C21&lt;16),"\","X")))</f>
        <v xml:space="preserve"> </v>
      </c>
      <c r="V16" s="71" t="str">
        <f>IF('Wrksheet Input'!C21&lt;2," ",(IF(AND('Wrksheet Input'!C21&gt;1,'Wrksheet Input'!C21&lt;17),"\","X")))</f>
        <v xml:space="preserve"> </v>
      </c>
      <c r="W16" s="71" t="str">
        <f>IF('Wrksheet Input'!C21&lt;3," ",(IF(AND('Wrksheet Input'!C21&gt;2,'Wrksheet Input'!C21&lt;18),"\","X")))</f>
        <v xml:space="preserve"> </v>
      </c>
      <c r="X16" s="71" t="str">
        <f>IF('Wrksheet Input'!C21&lt;4," ",(IF(AND('Wrksheet Input'!C21&gt;3,'Wrksheet Input'!C21&lt;19),"\","X")))</f>
        <v xml:space="preserve"> </v>
      </c>
      <c r="Y16" s="72" t="str">
        <f>IF('Wrksheet Input'!C21&lt;5," ",(IF(AND('Wrksheet Input'!C21&gt;4,'Wrksheet Input'!C21&lt;20),"\","X")))</f>
        <v xml:space="preserve"> </v>
      </c>
      <c r="Z16" s="71" t="str">
        <f>IF('Wrksheet Input'!C21&lt;6," ",(IF(AND('Wrksheet Input'!C21&gt;5,'Wrksheet Input'!C21&lt;21),"\","X")))</f>
        <v xml:space="preserve"> </v>
      </c>
      <c r="AA16" s="71" t="str">
        <f>IF('Wrksheet Input'!C21&lt;7," ",(IF(AND('Wrksheet Input'!C21&gt;6,'Wrksheet Input'!C21&lt;22),"\","X")))</f>
        <v xml:space="preserve"> </v>
      </c>
      <c r="AB16" s="71" t="str">
        <f>IF('Wrksheet Input'!C21&lt;8," ",(IF(AND('Wrksheet Input'!C21&gt;7,'Wrksheet Input'!C21&lt;23),"\","X")))</f>
        <v xml:space="preserve"> </v>
      </c>
      <c r="AC16" s="71" t="str">
        <f>IF('Wrksheet Input'!C21&lt;9," ",(IF(AND('Wrksheet Input'!C21&gt;8,'Wrksheet Input'!C21&lt;24),"\","X")))</f>
        <v xml:space="preserve"> </v>
      </c>
      <c r="AD16" s="72" t="str">
        <f>IF('Wrksheet Input'!C21&lt;10," ",(IF(AND('Wrksheet Input'!C21&gt;9,'Wrksheet Input'!C21&lt;25),"\","X")))</f>
        <v xml:space="preserve"> </v>
      </c>
      <c r="AE16" s="71" t="str">
        <f>IF('Wrksheet Input'!C21&lt;11," ",(IF(AND('Wrksheet Input'!C21&gt;10,'Wrksheet Input'!C21&lt;26),"\","X")))</f>
        <v xml:space="preserve"> </v>
      </c>
      <c r="AF16" s="71" t="str">
        <f>IF('Wrksheet Input'!C21&lt;12," ",(IF(AND('Wrksheet Input'!C21&gt;11,'Wrksheet Input'!C21&lt;27),"\","X")))</f>
        <v xml:space="preserve"> </v>
      </c>
      <c r="AG16" s="71" t="str">
        <f>IF('Wrksheet Input'!C21&lt;13," ",(IF(AND('Wrksheet Input'!C21&gt;12,'Wrksheet Input'!C21&lt;28),"\","X")))</f>
        <v xml:space="preserve"> </v>
      </c>
      <c r="AH16" s="71" t="str">
        <f>IF('Wrksheet Input'!C21&lt;14," ",(IF(AND('Wrksheet Input'!C21&gt;13,'Wrksheet Input'!C21&lt;29),"\","X")))</f>
        <v xml:space="preserve"> </v>
      </c>
      <c r="AI16" s="72" t="str">
        <f>IF('Wrksheet Input'!C21&lt;15," ",(IF(AND('Wrksheet Input'!C21&gt;14,'Wrksheet Input'!C21&lt;30),"\","X")))</f>
        <v xml:space="preserve"> </v>
      </c>
      <c r="AJ16" s="29"/>
    </row>
    <row r="17" spans="1:36" ht="12.95" customHeight="1" thickBot="1" x14ac:dyDescent="0.25">
      <c r="C17" s="73" t="str">
        <f>IF('Wrksheet Input'!B22=0," ",(IF(AND('Wrksheet Input'!B22&gt;0,'Wrksheet Input'!B22&lt;16),"\","X")))</f>
        <v xml:space="preserve"> </v>
      </c>
      <c r="D17" s="74" t="str">
        <f>IF('Wrksheet Input'!B22&lt;2," ",(IF(AND('Wrksheet Input'!B22&gt;1,'Wrksheet Input'!B22&lt;17),"\","X")))</f>
        <v xml:space="preserve"> </v>
      </c>
      <c r="E17" s="74" t="str">
        <f>IF('Wrksheet Input'!B22&lt;3," ",(IF(AND('Wrksheet Input'!B22&gt;2,'Wrksheet Input'!B22&lt;18),"\","X")))</f>
        <v xml:space="preserve"> </v>
      </c>
      <c r="F17" s="74" t="str">
        <f>IF('Wrksheet Input'!B22&lt;4," ",(IF(AND('Wrksheet Input'!B22&gt;3,'Wrksheet Input'!B22&lt;19),"\","X")))</f>
        <v xml:space="preserve"> </v>
      </c>
      <c r="G17" s="75" t="str">
        <f>IF('Wrksheet Input'!B22&lt;5," ",(IF(AND('Wrksheet Input'!B22&gt;4,'Wrksheet Input'!B22&lt;20),"\","X")))</f>
        <v xml:space="preserve"> </v>
      </c>
      <c r="H17" s="74" t="str">
        <f>IF('Wrksheet Input'!B22&lt;6," ",(IF(AND('Wrksheet Input'!B22&gt;5,'Wrksheet Input'!B22&lt;21),"\","X")))</f>
        <v xml:space="preserve"> </v>
      </c>
      <c r="I17" s="74" t="str">
        <f>IF('Wrksheet Input'!B22&lt;7," ",(IF(AND('Wrksheet Input'!B22&gt;6,'Wrksheet Input'!B22&lt;22),"\","X")))</f>
        <v xml:space="preserve"> </v>
      </c>
      <c r="J17" s="74" t="str">
        <f>IF('Wrksheet Input'!B22&lt;8," ",(IF(AND('Wrksheet Input'!B22&gt;7,'Wrksheet Input'!B22&lt;23),"\","X")))</f>
        <v xml:space="preserve"> </v>
      </c>
      <c r="K17" s="74" t="str">
        <f>IF('Wrksheet Input'!B22&lt;9," ",(IF(AND('Wrksheet Input'!B22&gt;8,'Wrksheet Input'!B22&lt;24),"\","X")))</f>
        <v xml:space="preserve"> </v>
      </c>
      <c r="L17" s="75" t="str">
        <f>IF('Wrksheet Input'!B22&lt;10," ",(IF(AND('Wrksheet Input'!B22&gt;9,'Wrksheet Input'!B22&lt;25),"\","X")))</f>
        <v xml:space="preserve"> </v>
      </c>
      <c r="M17" s="74" t="str">
        <f>IF('Wrksheet Input'!B22&lt;11," ",(IF(AND('Wrksheet Input'!B22&gt;10,'Wrksheet Input'!B22&lt;26),"\","X")))</f>
        <v xml:space="preserve"> </v>
      </c>
      <c r="N17" s="74" t="str">
        <f>IF('Wrksheet Input'!B22&lt;12," ",(IF(AND('Wrksheet Input'!B22&gt;11,'Wrksheet Input'!B22&lt;27),"\","X")))</f>
        <v xml:space="preserve"> </v>
      </c>
      <c r="O17" s="74" t="str">
        <f>IF('Wrksheet Input'!B22&lt;13," ",(IF(AND('Wrksheet Input'!B22&gt;12,'Wrksheet Input'!B22&lt;28),"\","X")))</f>
        <v xml:space="preserve"> </v>
      </c>
      <c r="P17" s="74" t="str">
        <f>IF('Wrksheet Input'!B22&lt;14," ",(IF(AND('Wrksheet Input'!B22&gt;13,'Wrksheet Input'!B22&lt;29),"\","X")))</f>
        <v xml:space="preserve"> </v>
      </c>
      <c r="Q17" s="75" t="str">
        <f>IF('Wrksheet Input'!B22&lt;15," ",(IF(AND('Wrksheet Input'!B22&gt;14,'Wrksheet Input'!B22&lt;30),"\","X")))</f>
        <v xml:space="preserve"> </v>
      </c>
      <c r="R17" s="29"/>
      <c r="U17" s="73" t="str">
        <f>IF('Wrksheet Input'!C22=0," ",(IF(AND('Wrksheet Input'!C22&gt;0,'Wrksheet Input'!C22&lt;16),"\","X")))</f>
        <v xml:space="preserve"> </v>
      </c>
      <c r="V17" s="74" t="str">
        <f>IF('Wrksheet Input'!C22&lt;2," ",(IF(AND('Wrksheet Input'!C22&gt;1,'Wrksheet Input'!C22&lt;17),"\","X")))</f>
        <v xml:space="preserve"> </v>
      </c>
      <c r="W17" s="74" t="str">
        <f>IF('Wrksheet Input'!C22&lt;3," ",(IF(AND('Wrksheet Input'!C22&gt;2,'Wrksheet Input'!C22&lt;18),"\","X")))</f>
        <v xml:space="preserve"> </v>
      </c>
      <c r="X17" s="74" t="str">
        <f>IF('Wrksheet Input'!C22&lt;4," ",(IF(AND('Wrksheet Input'!C22&gt;3,'Wrksheet Input'!C22&lt;19),"\","X")))</f>
        <v xml:space="preserve"> </v>
      </c>
      <c r="Y17" s="75" t="str">
        <f>IF('Wrksheet Input'!C22&lt;5," ",(IF(AND('Wrksheet Input'!C22&gt;4,'Wrksheet Input'!C22&lt;20),"\","X")))</f>
        <v xml:space="preserve"> </v>
      </c>
      <c r="Z17" s="74" t="str">
        <f>IF('Wrksheet Input'!C22&lt;6," ",(IF(AND('Wrksheet Input'!C22&gt;5,'Wrksheet Input'!C22&lt;21),"\","X")))</f>
        <v xml:space="preserve"> </v>
      </c>
      <c r="AA17" s="74" t="str">
        <f>IF('Wrksheet Input'!C22&lt;7," ",(IF(AND('Wrksheet Input'!C22&gt;6,'Wrksheet Input'!C22&lt;22),"\","X")))</f>
        <v xml:space="preserve"> </v>
      </c>
      <c r="AB17" s="74" t="str">
        <f>IF('Wrksheet Input'!C22&lt;8," ",(IF(AND('Wrksheet Input'!C22&gt;7,'Wrksheet Input'!C22&lt;23),"\","X")))</f>
        <v xml:space="preserve"> </v>
      </c>
      <c r="AC17" s="74" t="str">
        <f>IF('Wrksheet Input'!C22&lt;9," ",(IF(AND('Wrksheet Input'!C22&gt;8,'Wrksheet Input'!C22&lt;24),"\","X")))</f>
        <v xml:space="preserve"> </v>
      </c>
      <c r="AD17" s="75" t="str">
        <f>IF('Wrksheet Input'!C22&lt;10," ",(IF(AND('Wrksheet Input'!C22&gt;9,'Wrksheet Input'!C22&lt;25),"\","X")))</f>
        <v xml:space="preserve"> </v>
      </c>
      <c r="AE17" s="74" t="str">
        <f>IF('Wrksheet Input'!C22&lt;11," ",(IF(AND('Wrksheet Input'!C22&gt;10,'Wrksheet Input'!C22&lt;26),"\","X")))</f>
        <v xml:space="preserve"> </v>
      </c>
      <c r="AF17" s="74" t="str">
        <f>IF('Wrksheet Input'!C22&lt;12," ",(IF(AND('Wrksheet Input'!C22&gt;11,'Wrksheet Input'!C22&lt;27),"\","X")))</f>
        <v xml:space="preserve"> </v>
      </c>
      <c r="AG17" s="74" t="str">
        <f>IF('Wrksheet Input'!C22&lt;13," ",(IF(AND('Wrksheet Input'!C22&gt;12,'Wrksheet Input'!C22&lt;28),"\","X")))</f>
        <v xml:space="preserve"> </v>
      </c>
      <c r="AH17" s="74" t="str">
        <f>IF('Wrksheet Input'!C22&lt;14," ",(IF(AND('Wrksheet Input'!C22&gt;13,'Wrksheet Input'!C22&lt;29),"\","X")))</f>
        <v xml:space="preserve"> </v>
      </c>
      <c r="AI17" s="75" t="str">
        <f>IF('Wrksheet Input'!C22&lt;15," ",(IF(AND('Wrksheet Input'!C22&gt;14,'Wrksheet Input'!C22&lt;30),"\","X")))</f>
        <v xml:space="preserve"> </v>
      </c>
      <c r="AJ17" s="29"/>
    </row>
    <row r="18" spans="1:36" ht="12.95" customHeight="1" x14ac:dyDescent="0.2">
      <c r="B18" s="49">
        <f>B13+5</f>
        <v>25</v>
      </c>
      <c r="C18" s="70" t="str">
        <f>IF('Wrksheet Input'!B23=0," ",(IF(AND('Wrksheet Input'!B23&gt;0,'Wrksheet Input'!B23&lt;16),"\","X")))</f>
        <v xml:space="preserve"> </v>
      </c>
      <c r="D18" s="71" t="str">
        <f>IF('Wrksheet Input'!B23&lt;2," ",(IF(AND('Wrksheet Input'!B23&gt;1,'Wrksheet Input'!B23&lt;17),"\","X")))</f>
        <v xml:space="preserve"> </v>
      </c>
      <c r="E18" s="71" t="str">
        <f>IF('Wrksheet Input'!B23&lt;3," ",(IF(AND('Wrksheet Input'!B23&gt;2,'Wrksheet Input'!B23&lt;18),"\","X")))</f>
        <v xml:space="preserve"> </v>
      </c>
      <c r="F18" s="71" t="str">
        <f>IF('Wrksheet Input'!B23&lt;4," ",(IF(AND('Wrksheet Input'!B23&gt;3,'Wrksheet Input'!B23&lt;19),"\","X")))</f>
        <v xml:space="preserve"> </v>
      </c>
      <c r="G18" s="72" t="str">
        <f>IF('Wrksheet Input'!B23&lt;5," ",(IF(AND('Wrksheet Input'!B23&gt;4,'Wrksheet Input'!B23&lt;20),"\","X")))</f>
        <v xml:space="preserve"> </v>
      </c>
      <c r="H18" s="71" t="str">
        <f>IF('Wrksheet Input'!B23&lt;6," ",(IF(AND('Wrksheet Input'!B23&gt;5,'Wrksheet Input'!B23&lt;21),"\","X")))</f>
        <v xml:space="preserve"> </v>
      </c>
      <c r="I18" s="71" t="str">
        <f>IF('Wrksheet Input'!B23&lt;7," ",(IF(AND('Wrksheet Input'!B23&gt;6,'Wrksheet Input'!B23&lt;22),"\","X")))</f>
        <v xml:space="preserve"> </v>
      </c>
      <c r="J18" s="71" t="str">
        <f>IF('Wrksheet Input'!B23&lt;8," ",(IF(AND('Wrksheet Input'!B23&gt;7,'Wrksheet Input'!B23&lt;23),"\","X")))</f>
        <v xml:space="preserve"> </v>
      </c>
      <c r="K18" s="71" t="str">
        <f>IF('Wrksheet Input'!B23&lt;9," ",(IF(AND('Wrksheet Input'!B23&gt;8,'Wrksheet Input'!B23&lt;24),"\","X")))</f>
        <v xml:space="preserve"> </v>
      </c>
      <c r="L18" s="72" t="str">
        <f>IF('Wrksheet Input'!B23&lt;10," ",(IF(AND('Wrksheet Input'!B23&gt;9,'Wrksheet Input'!B23&lt;25),"\","X")))</f>
        <v xml:space="preserve"> </v>
      </c>
      <c r="M18" s="71" t="str">
        <f>IF('Wrksheet Input'!B23&lt;11," ",(IF(AND('Wrksheet Input'!B23&gt;10,'Wrksheet Input'!B23&lt;26),"\","X")))</f>
        <v xml:space="preserve"> </v>
      </c>
      <c r="N18" s="71" t="str">
        <f>IF('Wrksheet Input'!B23&lt;12," ",(IF(AND('Wrksheet Input'!B23&gt;11,'Wrksheet Input'!B23&lt;27),"\","X")))</f>
        <v xml:space="preserve"> </v>
      </c>
      <c r="O18" s="71" t="str">
        <f>IF('Wrksheet Input'!B23&lt;13," ",(IF(AND('Wrksheet Input'!B23&gt;12,'Wrksheet Input'!B23&lt;28),"\","X")))</f>
        <v xml:space="preserve"> </v>
      </c>
      <c r="P18" s="71" t="str">
        <f>IF('Wrksheet Input'!B23&lt;14," ",(IF(AND('Wrksheet Input'!B23&gt;13,'Wrksheet Input'!B23&lt;29),"\","X")))</f>
        <v xml:space="preserve"> </v>
      </c>
      <c r="Q18" s="72" t="str">
        <f>IF('Wrksheet Input'!B23&lt;15," ",(IF(AND('Wrksheet Input'!B23&gt;14,'Wrksheet Input'!B23&lt;30),"\","X")))</f>
        <v xml:space="preserve"> </v>
      </c>
      <c r="R18" s="29"/>
      <c r="T18" s="49">
        <f>T13+5</f>
        <v>25</v>
      </c>
      <c r="U18" s="70" t="str">
        <f>IF('Wrksheet Input'!C23=0," ",(IF(AND('Wrksheet Input'!C23&gt;0,'Wrksheet Input'!C23&lt;16),"\","X")))</f>
        <v xml:space="preserve"> </v>
      </c>
      <c r="V18" s="71" t="str">
        <f>IF('Wrksheet Input'!C23&lt;2," ",(IF(AND('Wrksheet Input'!C23&gt;1,'Wrksheet Input'!C23&lt;17),"\","X")))</f>
        <v xml:space="preserve"> </v>
      </c>
      <c r="W18" s="71" t="str">
        <f>IF('Wrksheet Input'!C23&lt;3," ",(IF(AND('Wrksheet Input'!C23&gt;2,'Wrksheet Input'!C23&lt;18),"\","X")))</f>
        <v xml:space="preserve"> </v>
      </c>
      <c r="X18" s="71" t="str">
        <f>IF('Wrksheet Input'!C23&lt;4," ",(IF(AND('Wrksheet Input'!C23&gt;3,'Wrksheet Input'!C23&lt;19),"\","X")))</f>
        <v xml:space="preserve"> </v>
      </c>
      <c r="Y18" s="72" t="str">
        <f>IF('Wrksheet Input'!C23&lt;5," ",(IF(AND('Wrksheet Input'!C23&gt;4,'Wrksheet Input'!C23&lt;20),"\","X")))</f>
        <v xml:space="preserve"> </v>
      </c>
      <c r="Z18" s="71" t="str">
        <f>IF('Wrksheet Input'!C23&lt;6," ",(IF(AND('Wrksheet Input'!C23&gt;5,'Wrksheet Input'!C23&lt;21),"\","X")))</f>
        <v xml:space="preserve"> </v>
      </c>
      <c r="AA18" s="71" t="str">
        <f>IF('Wrksheet Input'!C23&lt;7," ",(IF(AND('Wrksheet Input'!C23&gt;6,'Wrksheet Input'!C23&lt;22),"\","X")))</f>
        <v xml:space="preserve"> </v>
      </c>
      <c r="AB18" s="71" t="str">
        <f>IF('Wrksheet Input'!C23&lt;8," ",(IF(AND('Wrksheet Input'!C23&gt;7,'Wrksheet Input'!C23&lt;23),"\","X")))</f>
        <v xml:space="preserve"> </v>
      </c>
      <c r="AC18" s="71" t="str">
        <f>IF('Wrksheet Input'!C23&lt;9," ",(IF(AND('Wrksheet Input'!C23&gt;8,'Wrksheet Input'!C23&lt;24),"\","X")))</f>
        <v xml:space="preserve"> </v>
      </c>
      <c r="AD18" s="72" t="str">
        <f>IF('Wrksheet Input'!C23&lt;10," ",(IF(AND('Wrksheet Input'!C23&gt;9,'Wrksheet Input'!C23&lt;25),"\","X")))</f>
        <v xml:space="preserve"> </v>
      </c>
      <c r="AE18" s="71" t="str">
        <f>IF('Wrksheet Input'!C23&lt;11," ",(IF(AND('Wrksheet Input'!C23&gt;10,'Wrksheet Input'!C23&lt;26),"\","X")))</f>
        <v xml:space="preserve"> </v>
      </c>
      <c r="AF18" s="71" t="str">
        <f>IF('Wrksheet Input'!C23&lt;12," ",(IF(AND('Wrksheet Input'!C23&gt;11,'Wrksheet Input'!C23&lt;27),"\","X")))</f>
        <v xml:space="preserve"> </v>
      </c>
      <c r="AG18" s="71" t="str">
        <f>IF('Wrksheet Input'!C23&lt;13," ",(IF(AND('Wrksheet Input'!C23&gt;12,'Wrksheet Input'!C23&lt;28),"\","X")))</f>
        <v xml:space="preserve"> </v>
      </c>
      <c r="AH18" s="71" t="str">
        <f>IF('Wrksheet Input'!C23&lt;14," ",(IF(AND('Wrksheet Input'!C23&gt;13,'Wrksheet Input'!C23&lt;29),"\","X")))</f>
        <v xml:space="preserve"> </v>
      </c>
      <c r="AI18" s="72" t="str">
        <f>IF('Wrksheet Input'!C23&lt;15," ",(IF(AND('Wrksheet Input'!C23&gt;14,'Wrksheet Input'!C23&lt;30),"\","X")))</f>
        <v xml:space="preserve"> </v>
      </c>
      <c r="AJ18" s="29"/>
    </row>
    <row r="19" spans="1:36" ht="12.95" customHeight="1" x14ac:dyDescent="0.2">
      <c r="B19" s="49"/>
      <c r="C19" s="70" t="str">
        <f>IF('Wrksheet Input'!B24=0," ",(IF(AND('Wrksheet Input'!B24&gt;0,'Wrksheet Input'!B24&lt;16),"\","X")))</f>
        <v xml:space="preserve"> </v>
      </c>
      <c r="D19" s="71" t="str">
        <f>IF('Wrksheet Input'!B24&lt;2," ",(IF(AND('Wrksheet Input'!B24&gt;1,'Wrksheet Input'!B24&lt;17),"\","X")))</f>
        <v xml:space="preserve"> </v>
      </c>
      <c r="E19" s="71" t="str">
        <f>IF('Wrksheet Input'!B24&lt;3," ",(IF(AND('Wrksheet Input'!B24&gt;2,'Wrksheet Input'!B24&lt;18),"\","X")))</f>
        <v xml:space="preserve"> </v>
      </c>
      <c r="F19" s="71" t="str">
        <f>IF('Wrksheet Input'!B24&lt;4," ",(IF(AND('Wrksheet Input'!B24&gt;3,'Wrksheet Input'!B24&lt;19),"\","X")))</f>
        <v xml:space="preserve"> </v>
      </c>
      <c r="G19" s="72" t="str">
        <f>IF('Wrksheet Input'!B24&lt;5," ",(IF(AND('Wrksheet Input'!B24&gt;4,'Wrksheet Input'!B24&lt;20),"\","X")))</f>
        <v xml:space="preserve"> </v>
      </c>
      <c r="H19" s="71" t="str">
        <f>IF('Wrksheet Input'!B24&lt;6," ",(IF(AND('Wrksheet Input'!B24&gt;5,'Wrksheet Input'!B24&lt;21),"\","X")))</f>
        <v xml:space="preserve"> </v>
      </c>
      <c r="I19" s="71" t="str">
        <f>IF('Wrksheet Input'!B24&lt;7," ",(IF(AND('Wrksheet Input'!B24&gt;6,'Wrksheet Input'!B24&lt;22),"\","X")))</f>
        <v xml:space="preserve"> </v>
      </c>
      <c r="J19" s="71" t="str">
        <f>IF('Wrksheet Input'!B24&lt;8," ",(IF(AND('Wrksheet Input'!B24&gt;7,'Wrksheet Input'!B24&lt;23),"\","X")))</f>
        <v xml:space="preserve"> </v>
      </c>
      <c r="K19" s="71" t="str">
        <f>IF('Wrksheet Input'!B24&lt;9," ",(IF(AND('Wrksheet Input'!B24&gt;8,'Wrksheet Input'!B24&lt;24),"\","X")))</f>
        <v xml:space="preserve"> </v>
      </c>
      <c r="L19" s="72" t="str">
        <f>IF('Wrksheet Input'!B24&lt;10," ",(IF(AND('Wrksheet Input'!B24&gt;9,'Wrksheet Input'!B24&lt;25),"\","X")))</f>
        <v xml:space="preserve"> </v>
      </c>
      <c r="M19" s="71" t="str">
        <f>IF('Wrksheet Input'!B24&lt;11," ",(IF(AND('Wrksheet Input'!B24&gt;10,'Wrksheet Input'!B24&lt;26),"\","X")))</f>
        <v xml:space="preserve"> </v>
      </c>
      <c r="N19" s="71" t="str">
        <f>IF('Wrksheet Input'!B24&lt;12," ",(IF(AND('Wrksheet Input'!B24&gt;11,'Wrksheet Input'!B24&lt;27),"\","X")))</f>
        <v xml:space="preserve"> </v>
      </c>
      <c r="O19" s="71" t="str">
        <f>IF('Wrksheet Input'!B24&lt;13," ",(IF(AND('Wrksheet Input'!B24&gt;12,'Wrksheet Input'!B24&lt;28),"\","X")))</f>
        <v xml:space="preserve"> </v>
      </c>
      <c r="P19" s="71" t="str">
        <f>IF('Wrksheet Input'!B24&lt;14," ",(IF(AND('Wrksheet Input'!B24&gt;13,'Wrksheet Input'!B24&lt;29),"\","X")))</f>
        <v xml:space="preserve"> </v>
      </c>
      <c r="Q19" s="72" t="str">
        <f>IF('Wrksheet Input'!B24&lt;15," ",(IF(AND('Wrksheet Input'!B24&gt;14,'Wrksheet Input'!B24&lt;30),"\","X")))</f>
        <v xml:space="preserve"> </v>
      </c>
      <c r="R19" s="29"/>
      <c r="T19" s="49"/>
      <c r="U19" s="70" t="str">
        <f>IF('Wrksheet Input'!C24=0," ",(IF(AND('Wrksheet Input'!C24&gt;0,'Wrksheet Input'!C24&lt;16),"\","X")))</f>
        <v xml:space="preserve"> </v>
      </c>
      <c r="V19" s="71" t="str">
        <f>IF('Wrksheet Input'!C24&lt;2," ",(IF(AND('Wrksheet Input'!C24&gt;1,'Wrksheet Input'!C24&lt;17),"\","X")))</f>
        <v xml:space="preserve"> </v>
      </c>
      <c r="W19" s="71" t="str">
        <f>IF('Wrksheet Input'!C24&lt;3," ",(IF(AND('Wrksheet Input'!C24&gt;2,'Wrksheet Input'!C24&lt;18),"\","X")))</f>
        <v xml:space="preserve"> </v>
      </c>
      <c r="X19" s="71" t="str">
        <f>IF('Wrksheet Input'!C24&lt;4," ",(IF(AND('Wrksheet Input'!C24&gt;3,'Wrksheet Input'!C24&lt;19),"\","X")))</f>
        <v xml:space="preserve"> </v>
      </c>
      <c r="Y19" s="72" t="str">
        <f>IF('Wrksheet Input'!C24&lt;5," ",(IF(AND('Wrksheet Input'!C24&gt;4,'Wrksheet Input'!C24&lt;20),"\","X")))</f>
        <v xml:space="preserve"> </v>
      </c>
      <c r="Z19" s="71" t="str">
        <f>IF('Wrksheet Input'!C24&lt;6," ",(IF(AND('Wrksheet Input'!C24&gt;5,'Wrksheet Input'!C24&lt;21),"\","X")))</f>
        <v xml:space="preserve"> </v>
      </c>
      <c r="AA19" s="71" t="str">
        <f>IF('Wrksheet Input'!C24&lt;7," ",(IF(AND('Wrksheet Input'!C24&gt;6,'Wrksheet Input'!C24&lt;22),"\","X")))</f>
        <v xml:space="preserve"> </v>
      </c>
      <c r="AB19" s="71" t="str">
        <f>IF('Wrksheet Input'!C24&lt;8," ",(IF(AND('Wrksheet Input'!C24&gt;7,'Wrksheet Input'!C24&lt;23),"\","X")))</f>
        <v xml:space="preserve"> </v>
      </c>
      <c r="AC19" s="71" t="str">
        <f>IF('Wrksheet Input'!C24&lt;9," ",(IF(AND('Wrksheet Input'!C24&gt;8,'Wrksheet Input'!C24&lt;24),"\","X")))</f>
        <v xml:space="preserve"> </v>
      </c>
      <c r="AD19" s="72" t="str">
        <f>IF('Wrksheet Input'!C24&lt;10," ",(IF(AND('Wrksheet Input'!C24&gt;9,'Wrksheet Input'!C24&lt;25),"\","X")))</f>
        <v xml:space="preserve"> </v>
      </c>
      <c r="AE19" s="71" t="str">
        <f>IF('Wrksheet Input'!C24&lt;11," ",(IF(AND('Wrksheet Input'!C24&gt;10,'Wrksheet Input'!C24&lt;26),"\","X")))</f>
        <v xml:space="preserve"> </v>
      </c>
      <c r="AF19" s="71" t="str">
        <f>IF('Wrksheet Input'!C24&lt;12," ",(IF(AND('Wrksheet Input'!C24&gt;11,'Wrksheet Input'!C24&lt;27),"\","X")))</f>
        <v xml:space="preserve"> </v>
      </c>
      <c r="AG19" s="71" t="str">
        <f>IF('Wrksheet Input'!C24&lt;13," ",(IF(AND('Wrksheet Input'!C24&gt;12,'Wrksheet Input'!C24&lt;28),"\","X")))</f>
        <v xml:space="preserve"> </v>
      </c>
      <c r="AH19" s="71" t="str">
        <f>IF('Wrksheet Input'!C24&lt;14," ",(IF(AND('Wrksheet Input'!C24&gt;13,'Wrksheet Input'!C24&lt;29),"\","X")))</f>
        <v xml:space="preserve"> </v>
      </c>
      <c r="AI19" s="72" t="str">
        <f>IF('Wrksheet Input'!C24&lt;15," ",(IF(AND('Wrksheet Input'!C24&gt;14,'Wrksheet Input'!C24&lt;30),"\","X")))</f>
        <v xml:space="preserve"> </v>
      </c>
      <c r="AJ19" s="29"/>
    </row>
    <row r="20" spans="1:36" ht="12.95" customHeight="1" x14ac:dyDescent="0.2">
      <c r="B20" s="44"/>
      <c r="C20" s="70" t="str">
        <f>IF('Wrksheet Input'!B25=0," ",(IF(AND('Wrksheet Input'!B25&gt;0,'Wrksheet Input'!B25&lt;16),"\","X")))</f>
        <v xml:space="preserve"> </v>
      </c>
      <c r="D20" s="71" t="str">
        <f>IF('Wrksheet Input'!B25&lt;2," ",(IF(AND('Wrksheet Input'!B25&gt;1,'Wrksheet Input'!B25&lt;17),"\","X")))</f>
        <v xml:space="preserve"> </v>
      </c>
      <c r="E20" s="71" t="str">
        <f>IF('Wrksheet Input'!B25&lt;3," ",(IF(AND('Wrksheet Input'!B25&gt;2,'Wrksheet Input'!B25&lt;18),"\","X")))</f>
        <v xml:space="preserve"> </v>
      </c>
      <c r="F20" s="71" t="str">
        <f>IF('Wrksheet Input'!B25&lt;4," ",(IF(AND('Wrksheet Input'!B25&gt;3,'Wrksheet Input'!B25&lt;19),"\","X")))</f>
        <v xml:space="preserve"> </v>
      </c>
      <c r="G20" s="72" t="str">
        <f>IF('Wrksheet Input'!B25&lt;5," ",(IF(AND('Wrksheet Input'!B25&gt;4,'Wrksheet Input'!B25&lt;20),"\","X")))</f>
        <v xml:space="preserve"> </v>
      </c>
      <c r="H20" s="71" t="str">
        <f>IF('Wrksheet Input'!B25&lt;6," ",(IF(AND('Wrksheet Input'!B25&gt;5,'Wrksheet Input'!B25&lt;21),"\","X")))</f>
        <v xml:space="preserve"> </v>
      </c>
      <c r="I20" s="71" t="str">
        <f>IF('Wrksheet Input'!B25&lt;7," ",(IF(AND('Wrksheet Input'!B25&gt;6,'Wrksheet Input'!B25&lt;22),"\","X")))</f>
        <v xml:space="preserve"> </v>
      </c>
      <c r="J20" s="71" t="str">
        <f>IF('Wrksheet Input'!B25&lt;8," ",(IF(AND('Wrksheet Input'!B25&gt;7,'Wrksheet Input'!B25&lt;23),"\","X")))</f>
        <v xml:space="preserve"> </v>
      </c>
      <c r="K20" s="71" t="str">
        <f>IF('Wrksheet Input'!B25&lt;9," ",(IF(AND('Wrksheet Input'!B25&gt;8,'Wrksheet Input'!B25&lt;24),"\","X")))</f>
        <v xml:space="preserve"> </v>
      </c>
      <c r="L20" s="72" t="str">
        <f>IF('Wrksheet Input'!B25&lt;10," ",(IF(AND('Wrksheet Input'!B25&gt;9,'Wrksheet Input'!B25&lt;25),"\","X")))</f>
        <v xml:space="preserve"> </v>
      </c>
      <c r="M20" s="71" t="str">
        <f>IF('Wrksheet Input'!B25&lt;11," ",(IF(AND('Wrksheet Input'!B25&gt;10,'Wrksheet Input'!B25&lt;26),"\","X")))</f>
        <v xml:space="preserve"> </v>
      </c>
      <c r="N20" s="71" t="str">
        <f>IF('Wrksheet Input'!B25&lt;12," ",(IF(AND('Wrksheet Input'!B25&gt;11,'Wrksheet Input'!B25&lt;27),"\","X")))</f>
        <v xml:space="preserve"> </v>
      </c>
      <c r="O20" s="71" t="str">
        <f>IF('Wrksheet Input'!B25&lt;13," ",(IF(AND('Wrksheet Input'!B25&gt;12,'Wrksheet Input'!B25&lt;28),"\","X")))</f>
        <v xml:space="preserve"> </v>
      </c>
      <c r="P20" s="71" t="str">
        <f>IF('Wrksheet Input'!B25&lt;14," ",(IF(AND('Wrksheet Input'!B25&gt;13,'Wrksheet Input'!B25&lt;29),"\","X")))</f>
        <v xml:space="preserve"> </v>
      </c>
      <c r="Q20" s="72" t="str">
        <f>IF('Wrksheet Input'!B25&lt;15," ",(IF(AND('Wrksheet Input'!B25&gt;14,'Wrksheet Input'!B25&lt;30),"\","X")))</f>
        <v xml:space="preserve"> </v>
      </c>
      <c r="R20" s="29"/>
      <c r="T20" s="44"/>
      <c r="U20" s="70" t="str">
        <f>IF('Wrksheet Input'!C25=0," ",(IF(AND('Wrksheet Input'!C25&gt;0,'Wrksheet Input'!C25&lt;16),"\","X")))</f>
        <v xml:space="preserve"> </v>
      </c>
      <c r="V20" s="71" t="str">
        <f>IF('Wrksheet Input'!C25&lt;2," ",(IF(AND('Wrksheet Input'!C25&gt;1,'Wrksheet Input'!C25&lt;17),"\","X")))</f>
        <v xml:space="preserve"> </v>
      </c>
      <c r="W20" s="71" t="str">
        <f>IF('Wrksheet Input'!C25&lt;3," ",(IF(AND('Wrksheet Input'!C25&gt;2,'Wrksheet Input'!C25&lt;18),"\","X")))</f>
        <v xml:space="preserve"> </v>
      </c>
      <c r="X20" s="71" t="str">
        <f>IF('Wrksheet Input'!C25&lt;4," ",(IF(AND('Wrksheet Input'!C25&gt;3,'Wrksheet Input'!C25&lt;19),"\","X")))</f>
        <v xml:space="preserve"> </v>
      </c>
      <c r="Y20" s="72" t="str">
        <f>IF('Wrksheet Input'!C25&lt;5," ",(IF(AND('Wrksheet Input'!C25&gt;4,'Wrksheet Input'!C25&lt;20),"\","X")))</f>
        <v xml:space="preserve"> </v>
      </c>
      <c r="Z20" s="71" t="str">
        <f>IF('Wrksheet Input'!C25&lt;6," ",(IF(AND('Wrksheet Input'!C25&gt;5,'Wrksheet Input'!C25&lt;21),"\","X")))</f>
        <v xml:space="preserve"> </v>
      </c>
      <c r="AA20" s="71" t="str">
        <f>IF('Wrksheet Input'!C25&lt;7," ",(IF(AND('Wrksheet Input'!C25&gt;6,'Wrksheet Input'!C25&lt;22),"\","X")))</f>
        <v xml:space="preserve"> </v>
      </c>
      <c r="AB20" s="71" t="str">
        <f>IF('Wrksheet Input'!C25&lt;8," ",(IF(AND('Wrksheet Input'!C25&gt;7,'Wrksheet Input'!C25&lt;23),"\","X")))</f>
        <v xml:space="preserve"> </v>
      </c>
      <c r="AC20" s="71" t="str">
        <f>IF('Wrksheet Input'!C25&lt;9," ",(IF(AND('Wrksheet Input'!C25&gt;8,'Wrksheet Input'!C25&lt;24),"\","X")))</f>
        <v xml:space="preserve"> </v>
      </c>
      <c r="AD20" s="72" t="str">
        <f>IF('Wrksheet Input'!C25&lt;10," ",(IF(AND('Wrksheet Input'!C25&gt;9,'Wrksheet Input'!C25&lt;25),"\","X")))</f>
        <v xml:space="preserve"> </v>
      </c>
      <c r="AE20" s="71" t="str">
        <f>IF('Wrksheet Input'!C25&lt;11," ",(IF(AND('Wrksheet Input'!C25&gt;10,'Wrksheet Input'!C25&lt;26),"\","X")))</f>
        <v xml:space="preserve"> </v>
      </c>
      <c r="AF20" s="71" t="str">
        <f>IF('Wrksheet Input'!C25&lt;12," ",(IF(AND('Wrksheet Input'!C25&gt;11,'Wrksheet Input'!C25&lt;27),"\","X")))</f>
        <v xml:space="preserve"> </v>
      </c>
      <c r="AG20" s="71" t="str">
        <f>IF('Wrksheet Input'!C25&lt;13," ",(IF(AND('Wrksheet Input'!C25&gt;12,'Wrksheet Input'!C25&lt;28),"\","X")))</f>
        <v xml:space="preserve"> </v>
      </c>
      <c r="AH20" s="71" t="str">
        <f>IF('Wrksheet Input'!C25&lt;14," ",(IF(AND('Wrksheet Input'!C25&gt;13,'Wrksheet Input'!C25&lt;29),"\","X")))</f>
        <v xml:space="preserve"> </v>
      </c>
      <c r="AI20" s="72" t="str">
        <f>IF('Wrksheet Input'!C25&lt;15," ",(IF(AND('Wrksheet Input'!C25&gt;14,'Wrksheet Input'!C25&lt;30),"\","X")))</f>
        <v xml:space="preserve"> </v>
      </c>
      <c r="AJ20" s="29"/>
    </row>
    <row r="21" spans="1:36" ht="12.95" customHeight="1" x14ac:dyDescent="0.2">
      <c r="B21" s="44"/>
      <c r="C21" s="70" t="str">
        <f>IF('Wrksheet Input'!B26=0," ",(IF(AND('Wrksheet Input'!B26&gt;0,'Wrksheet Input'!B26&lt;16),"\","X")))</f>
        <v xml:space="preserve"> </v>
      </c>
      <c r="D21" s="71" t="str">
        <f>IF('Wrksheet Input'!B26&lt;2," ",(IF(AND('Wrksheet Input'!B26&gt;1,'Wrksheet Input'!B26&lt;17),"\","X")))</f>
        <v xml:space="preserve"> </v>
      </c>
      <c r="E21" s="71" t="str">
        <f>IF('Wrksheet Input'!B26&lt;3," ",(IF(AND('Wrksheet Input'!B26&gt;2,'Wrksheet Input'!B26&lt;18),"\","X")))</f>
        <v xml:space="preserve"> </v>
      </c>
      <c r="F21" s="71" t="str">
        <f>IF('Wrksheet Input'!B26&lt;4," ",(IF(AND('Wrksheet Input'!B26&gt;3,'Wrksheet Input'!B26&lt;19),"\","X")))</f>
        <v xml:space="preserve"> </v>
      </c>
      <c r="G21" s="72" t="str">
        <f>IF('Wrksheet Input'!B26&lt;5," ",(IF(AND('Wrksheet Input'!B26&gt;4,'Wrksheet Input'!B26&lt;20),"\","X")))</f>
        <v xml:space="preserve"> </v>
      </c>
      <c r="H21" s="71" t="str">
        <f>IF('Wrksheet Input'!B26&lt;6," ",(IF(AND('Wrksheet Input'!B26&gt;5,'Wrksheet Input'!B26&lt;21),"\","X")))</f>
        <v xml:space="preserve"> </v>
      </c>
      <c r="I21" s="71" t="str">
        <f>IF('Wrksheet Input'!B26&lt;7," ",(IF(AND('Wrksheet Input'!B26&gt;6,'Wrksheet Input'!B26&lt;22),"\","X")))</f>
        <v xml:space="preserve"> </v>
      </c>
      <c r="J21" s="71" t="str">
        <f>IF('Wrksheet Input'!B26&lt;8," ",(IF(AND('Wrksheet Input'!B26&gt;7,'Wrksheet Input'!B26&lt;23),"\","X")))</f>
        <v xml:space="preserve"> </v>
      </c>
      <c r="K21" s="71" t="str">
        <f>IF('Wrksheet Input'!B26&lt;9," ",(IF(AND('Wrksheet Input'!B26&gt;8,'Wrksheet Input'!B26&lt;24),"\","X")))</f>
        <v xml:space="preserve"> </v>
      </c>
      <c r="L21" s="72" t="str">
        <f>IF('Wrksheet Input'!B26&lt;10," ",(IF(AND('Wrksheet Input'!B26&gt;9,'Wrksheet Input'!B26&lt;25),"\","X")))</f>
        <v xml:space="preserve"> </v>
      </c>
      <c r="M21" s="71" t="str">
        <f>IF('Wrksheet Input'!B26&lt;11," ",(IF(AND('Wrksheet Input'!B26&gt;10,'Wrksheet Input'!B26&lt;26),"\","X")))</f>
        <v xml:space="preserve"> </v>
      </c>
      <c r="N21" s="71" t="str">
        <f>IF('Wrksheet Input'!B26&lt;12," ",(IF(AND('Wrksheet Input'!B26&gt;11,'Wrksheet Input'!B26&lt;27),"\","X")))</f>
        <v xml:space="preserve"> </v>
      </c>
      <c r="O21" s="71" t="str">
        <f>IF('Wrksheet Input'!B26&lt;13," ",(IF(AND('Wrksheet Input'!B26&gt;12,'Wrksheet Input'!B26&lt;28),"\","X")))</f>
        <v xml:space="preserve"> </v>
      </c>
      <c r="P21" s="71" t="str">
        <f>IF('Wrksheet Input'!B26&lt;14," ",(IF(AND('Wrksheet Input'!B26&gt;13,'Wrksheet Input'!B26&lt;29),"\","X")))</f>
        <v xml:space="preserve"> </v>
      </c>
      <c r="Q21" s="72" t="str">
        <f>IF('Wrksheet Input'!B26&lt;15," ",(IF(AND('Wrksheet Input'!B26&gt;14,'Wrksheet Input'!B26&lt;30),"\","X")))</f>
        <v xml:space="preserve"> </v>
      </c>
      <c r="R21" s="29"/>
      <c r="T21" s="44"/>
      <c r="U21" s="70" t="str">
        <f>IF('Wrksheet Input'!C26=0," ",(IF(AND('Wrksheet Input'!C26&gt;0,'Wrksheet Input'!C26&lt;16),"\","X")))</f>
        <v xml:space="preserve"> </v>
      </c>
      <c r="V21" s="71" t="str">
        <f>IF('Wrksheet Input'!C26&lt;2," ",(IF(AND('Wrksheet Input'!C26&gt;1,'Wrksheet Input'!C26&lt;17),"\","X")))</f>
        <v xml:space="preserve"> </v>
      </c>
      <c r="W21" s="71" t="str">
        <f>IF('Wrksheet Input'!C26&lt;3," ",(IF(AND('Wrksheet Input'!C26&gt;2,'Wrksheet Input'!C26&lt;18),"\","X")))</f>
        <v xml:space="preserve"> </v>
      </c>
      <c r="X21" s="71" t="str">
        <f>IF('Wrksheet Input'!C26&lt;4," ",(IF(AND('Wrksheet Input'!C26&gt;3,'Wrksheet Input'!C26&lt;19),"\","X")))</f>
        <v xml:space="preserve"> </v>
      </c>
      <c r="Y21" s="72" t="str">
        <f>IF('Wrksheet Input'!C26&lt;5," ",(IF(AND('Wrksheet Input'!C26&gt;4,'Wrksheet Input'!C26&lt;20),"\","X")))</f>
        <v xml:space="preserve"> </v>
      </c>
      <c r="Z21" s="71" t="str">
        <f>IF('Wrksheet Input'!C26&lt;6," ",(IF(AND('Wrksheet Input'!C26&gt;5,'Wrksheet Input'!C26&lt;21),"\","X")))</f>
        <v xml:space="preserve"> </v>
      </c>
      <c r="AA21" s="71" t="str">
        <f>IF('Wrksheet Input'!C26&lt;7," ",(IF(AND('Wrksheet Input'!C26&gt;6,'Wrksheet Input'!C26&lt;22),"\","X")))</f>
        <v xml:space="preserve"> </v>
      </c>
      <c r="AB21" s="71" t="str">
        <f>IF('Wrksheet Input'!C26&lt;8," ",(IF(AND('Wrksheet Input'!C26&gt;7,'Wrksheet Input'!C26&lt;23),"\","X")))</f>
        <v xml:space="preserve"> </v>
      </c>
      <c r="AC21" s="71" t="str">
        <f>IF('Wrksheet Input'!C26&lt;9," ",(IF(AND('Wrksheet Input'!C26&gt;8,'Wrksheet Input'!C26&lt;24),"\","X")))</f>
        <v xml:space="preserve"> </v>
      </c>
      <c r="AD21" s="72" t="str">
        <f>IF('Wrksheet Input'!C26&lt;10," ",(IF(AND('Wrksheet Input'!C26&gt;9,'Wrksheet Input'!C26&lt;25),"\","X")))</f>
        <v xml:space="preserve"> </v>
      </c>
      <c r="AE21" s="71" t="str">
        <f>IF('Wrksheet Input'!C26&lt;11," ",(IF(AND('Wrksheet Input'!C26&gt;10,'Wrksheet Input'!C26&lt;26),"\","X")))</f>
        <v xml:space="preserve"> </v>
      </c>
      <c r="AF21" s="71" t="str">
        <f>IF('Wrksheet Input'!C26&lt;12," ",(IF(AND('Wrksheet Input'!C26&gt;11,'Wrksheet Input'!C26&lt;27),"\","X")))</f>
        <v xml:space="preserve"> </v>
      </c>
      <c r="AG21" s="71" t="str">
        <f>IF('Wrksheet Input'!C26&lt;13," ",(IF(AND('Wrksheet Input'!C26&gt;12,'Wrksheet Input'!C26&lt;28),"\","X")))</f>
        <v xml:space="preserve"> </v>
      </c>
      <c r="AH21" s="71" t="str">
        <f>IF('Wrksheet Input'!C26&lt;14," ",(IF(AND('Wrksheet Input'!C26&gt;13,'Wrksheet Input'!C26&lt;29),"\","X")))</f>
        <v xml:space="preserve"> </v>
      </c>
      <c r="AI21" s="72" t="str">
        <f>IF('Wrksheet Input'!C26&lt;15," ",(IF(AND('Wrksheet Input'!C26&gt;14,'Wrksheet Input'!C26&lt;30),"\","X")))</f>
        <v xml:space="preserve"> </v>
      </c>
      <c r="AJ21" s="29"/>
    </row>
    <row r="22" spans="1:36" ht="12.95" customHeight="1" thickBot="1" x14ac:dyDescent="0.25">
      <c r="C22" s="73" t="str">
        <f>IF('Wrksheet Input'!B27=0," ",(IF(AND('Wrksheet Input'!B27&gt;0,'Wrksheet Input'!B27&lt;16),"\","X")))</f>
        <v xml:space="preserve"> </v>
      </c>
      <c r="D22" s="74" t="str">
        <f>IF('Wrksheet Input'!B27&lt;2," ",(IF(AND('Wrksheet Input'!B27&gt;1,'Wrksheet Input'!B27&lt;17),"\","X")))</f>
        <v xml:space="preserve"> </v>
      </c>
      <c r="E22" s="74" t="str">
        <f>IF('Wrksheet Input'!B27&lt;3," ",(IF(AND('Wrksheet Input'!B27&gt;2,'Wrksheet Input'!B27&lt;18),"\","X")))</f>
        <v xml:space="preserve"> </v>
      </c>
      <c r="F22" s="74" t="str">
        <f>IF('Wrksheet Input'!B27&lt;4," ",(IF(AND('Wrksheet Input'!B27&gt;3,'Wrksheet Input'!B27&lt;19),"\","X")))</f>
        <v xml:space="preserve"> </v>
      </c>
      <c r="G22" s="75" t="str">
        <f>IF('Wrksheet Input'!B27&lt;5," ",(IF(AND('Wrksheet Input'!B27&gt;4,'Wrksheet Input'!B27&lt;20),"\","X")))</f>
        <v xml:space="preserve"> </v>
      </c>
      <c r="H22" s="74" t="str">
        <f>IF('Wrksheet Input'!B27&lt;6," ",(IF(AND('Wrksheet Input'!B27&gt;5,'Wrksheet Input'!B27&lt;21),"\","X")))</f>
        <v xml:space="preserve"> </v>
      </c>
      <c r="I22" s="74" t="str">
        <f>IF('Wrksheet Input'!B27&lt;7," ",(IF(AND('Wrksheet Input'!B27&gt;6,'Wrksheet Input'!B27&lt;22),"\","X")))</f>
        <v xml:space="preserve"> </v>
      </c>
      <c r="J22" s="74" t="str">
        <f>IF('Wrksheet Input'!B27&lt;8," ",(IF(AND('Wrksheet Input'!B27&gt;7,'Wrksheet Input'!B27&lt;23),"\","X")))</f>
        <v xml:space="preserve"> </v>
      </c>
      <c r="K22" s="74" t="str">
        <f>IF('Wrksheet Input'!B27&lt;9," ",(IF(AND('Wrksheet Input'!B27&gt;8,'Wrksheet Input'!B27&lt;24),"\","X")))</f>
        <v xml:space="preserve"> </v>
      </c>
      <c r="L22" s="75" t="str">
        <f>IF('Wrksheet Input'!B27&lt;10," ",(IF(AND('Wrksheet Input'!B27&gt;9,'Wrksheet Input'!B27&lt;25),"\","X")))</f>
        <v xml:space="preserve"> </v>
      </c>
      <c r="M22" s="74" t="str">
        <f>IF('Wrksheet Input'!B27&lt;11," ",(IF(AND('Wrksheet Input'!B27&gt;10,'Wrksheet Input'!B27&lt;26),"\","X")))</f>
        <v xml:space="preserve"> </v>
      </c>
      <c r="N22" s="74" t="str">
        <f>IF('Wrksheet Input'!B27&lt;12," ",(IF(AND('Wrksheet Input'!B27&gt;11,'Wrksheet Input'!B27&lt;27),"\","X")))</f>
        <v xml:space="preserve"> </v>
      </c>
      <c r="O22" s="74" t="str">
        <f>IF('Wrksheet Input'!B27&lt;13," ",(IF(AND('Wrksheet Input'!B27&gt;12,'Wrksheet Input'!B27&lt;28),"\","X")))</f>
        <v xml:space="preserve"> </v>
      </c>
      <c r="P22" s="74" t="str">
        <f>IF('Wrksheet Input'!B27&lt;14," ",(IF(AND('Wrksheet Input'!B27&gt;13,'Wrksheet Input'!B27&lt;29),"\","X")))</f>
        <v xml:space="preserve"> </v>
      </c>
      <c r="Q22" s="75" t="str">
        <f>IF('Wrksheet Input'!B27&lt;15," ",(IF(AND('Wrksheet Input'!B27&gt;14,'Wrksheet Input'!B27&lt;30),"\","X")))</f>
        <v xml:space="preserve"> </v>
      </c>
      <c r="R22" s="29"/>
      <c r="U22" s="73" t="str">
        <f>IF('Wrksheet Input'!C27=0," ",(IF(AND('Wrksheet Input'!C27&gt;0,'Wrksheet Input'!C27&lt;16),"\","X")))</f>
        <v xml:space="preserve"> </v>
      </c>
      <c r="V22" s="74" t="str">
        <f>IF('Wrksheet Input'!C27&lt;2," ",(IF(AND('Wrksheet Input'!C27&gt;1,'Wrksheet Input'!C27&lt;17),"\","X")))</f>
        <v xml:space="preserve"> </v>
      </c>
      <c r="W22" s="74" t="str">
        <f>IF('Wrksheet Input'!C27&lt;3," ",(IF(AND('Wrksheet Input'!C27&gt;2,'Wrksheet Input'!C27&lt;18),"\","X")))</f>
        <v xml:space="preserve"> </v>
      </c>
      <c r="X22" s="74" t="str">
        <f>IF('Wrksheet Input'!C27&lt;4," ",(IF(AND('Wrksheet Input'!C27&gt;3,'Wrksheet Input'!C27&lt;19),"\","X")))</f>
        <v xml:space="preserve"> </v>
      </c>
      <c r="Y22" s="75" t="str">
        <f>IF('Wrksheet Input'!C27&lt;5," ",(IF(AND('Wrksheet Input'!C27&gt;4,'Wrksheet Input'!C27&lt;20),"\","X")))</f>
        <v xml:space="preserve"> </v>
      </c>
      <c r="Z22" s="74" t="str">
        <f>IF('Wrksheet Input'!C27&lt;6," ",(IF(AND('Wrksheet Input'!C27&gt;5,'Wrksheet Input'!C27&lt;21),"\","X")))</f>
        <v xml:space="preserve"> </v>
      </c>
      <c r="AA22" s="74" t="str">
        <f>IF('Wrksheet Input'!C27&lt;7," ",(IF(AND('Wrksheet Input'!C27&gt;6,'Wrksheet Input'!C27&lt;22),"\","X")))</f>
        <v xml:space="preserve"> </v>
      </c>
      <c r="AB22" s="74" t="str">
        <f>IF('Wrksheet Input'!C27&lt;8," ",(IF(AND('Wrksheet Input'!C27&gt;7,'Wrksheet Input'!C27&lt;23),"\","X")))</f>
        <v xml:space="preserve"> </v>
      </c>
      <c r="AC22" s="74" t="str">
        <f>IF('Wrksheet Input'!C27&lt;9," ",(IF(AND('Wrksheet Input'!C27&gt;8,'Wrksheet Input'!C27&lt;24),"\","X")))</f>
        <v xml:space="preserve"> </v>
      </c>
      <c r="AD22" s="75" t="str">
        <f>IF('Wrksheet Input'!C27&lt;10," ",(IF(AND('Wrksheet Input'!C27&gt;9,'Wrksheet Input'!C27&lt;25),"\","X")))</f>
        <v xml:space="preserve"> </v>
      </c>
      <c r="AE22" s="74" t="str">
        <f>IF('Wrksheet Input'!C27&lt;11," ",(IF(AND('Wrksheet Input'!C27&gt;10,'Wrksheet Input'!C27&lt;26),"\","X")))</f>
        <v xml:space="preserve"> </v>
      </c>
      <c r="AF22" s="74" t="str">
        <f>IF('Wrksheet Input'!C27&lt;12," ",(IF(AND('Wrksheet Input'!C27&gt;11,'Wrksheet Input'!C27&lt;27),"\","X")))</f>
        <v xml:space="preserve"> </v>
      </c>
      <c r="AG22" s="74" t="str">
        <f>IF('Wrksheet Input'!C27&lt;13," ",(IF(AND('Wrksheet Input'!C27&gt;12,'Wrksheet Input'!C27&lt;28),"\","X")))</f>
        <v xml:space="preserve"> </v>
      </c>
      <c r="AH22" s="74" t="str">
        <f>IF('Wrksheet Input'!C27&lt;14," ",(IF(AND('Wrksheet Input'!C27&gt;13,'Wrksheet Input'!C27&lt;29),"\","X")))</f>
        <v xml:space="preserve"> </v>
      </c>
      <c r="AI22" s="75" t="str">
        <f>IF('Wrksheet Input'!C27&lt;15," ",(IF(AND('Wrksheet Input'!C27&gt;14,'Wrksheet Input'!C27&lt;30),"\","X")))</f>
        <v xml:space="preserve"> </v>
      </c>
      <c r="AJ22" s="29"/>
    </row>
    <row r="23" spans="1:36" ht="12.95" customHeight="1" x14ac:dyDescent="0.2">
      <c r="B23" s="49">
        <f>B18+5</f>
        <v>30</v>
      </c>
      <c r="C23" s="70" t="str">
        <f>IF('Wrksheet Input'!B28=0," ",(IF(AND('Wrksheet Input'!B28&gt;0,'Wrksheet Input'!B28&lt;16),"\","X")))</f>
        <v xml:space="preserve"> </v>
      </c>
      <c r="D23" s="71" t="str">
        <f>IF('Wrksheet Input'!B28&lt;2," ",(IF(AND('Wrksheet Input'!B28&gt;1,'Wrksheet Input'!B28&lt;17),"\","X")))</f>
        <v xml:space="preserve"> </v>
      </c>
      <c r="E23" s="71" t="str">
        <f>IF('Wrksheet Input'!B28&lt;3," ",(IF(AND('Wrksheet Input'!B28&gt;2,'Wrksheet Input'!B28&lt;18),"\","X")))</f>
        <v xml:space="preserve"> </v>
      </c>
      <c r="F23" s="71" t="str">
        <f>IF('Wrksheet Input'!B28&lt;4," ",(IF(AND('Wrksheet Input'!B28&gt;3,'Wrksheet Input'!B28&lt;19),"\","X")))</f>
        <v xml:space="preserve"> </v>
      </c>
      <c r="G23" s="72" t="str">
        <f>IF('Wrksheet Input'!B28&lt;5," ",(IF(AND('Wrksheet Input'!B28&gt;4,'Wrksheet Input'!B28&lt;20),"\","X")))</f>
        <v xml:space="preserve"> </v>
      </c>
      <c r="H23" s="71" t="str">
        <f>IF('Wrksheet Input'!B28&lt;6," ",(IF(AND('Wrksheet Input'!B28&gt;5,'Wrksheet Input'!B28&lt;21),"\","X")))</f>
        <v xml:space="preserve"> </v>
      </c>
      <c r="I23" s="71" t="str">
        <f>IF('Wrksheet Input'!B28&lt;7," ",(IF(AND('Wrksheet Input'!B28&gt;6,'Wrksheet Input'!B28&lt;22),"\","X")))</f>
        <v xml:space="preserve"> </v>
      </c>
      <c r="J23" s="71" t="str">
        <f>IF('Wrksheet Input'!B28&lt;8," ",(IF(AND('Wrksheet Input'!B28&gt;7,'Wrksheet Input'!B28&lt;23),"\","X")))</f>
        <v xml:space="preserve"> </v>
      </c>
      <c r="K23" s="71" t="str">
        <f>IF('Wrksheet Input'!B28&lt;9," ",(IF(AND('Wrksheet Input'!B28&gt;8,'Wrksheet Input'!B28&lt;24),"\","X")))</f>
        <v xml:space="preserve"> </v>
      </c>
      <c r="L23" s="72" t="str">
        <f>IF('Wrksheet Input'!B28&lt;10," ",(IF(AND('Wrksheet Input'!B28&gt;9,'Wrksheet Input'!B28&lt;25),"\","X")))</f>
        <v xml:space="preserve"> </v>
      </c>
      <c r="M23" s="71" t="str">
        <f>IF('Wrksheet Input'!B28&lt;11," ",(IF(AND('Wrksheet Input'!B28&gt;10,'Wrksheet Input'!B28&lt;26),"\","X")))</f>
        <v xml:space="preserve"> </v>
      </c>
      <c r="N23" s="71" t="str">
        <f>IF('Wrksheet Input'!B28&lt;12," ",(IF(AND('Wrksheet Input'!B28&gt;11,'Wrksheet Input'!B28&lt;27),"\","X")))</f>
        <v xml:space="preserve"> </v>
      </c>
      <c r="O23" s="71" t="str">
        <f>IF('Wrksheet Input'!B28&lt;13," ",(IF(AND('Wrksheet Input'!B28&gt;12,'Wrksheet Input'!B28&lt;28),"\","X")))</f>
        <v xml:space="preserve"> </v>
      </c>
      <c r="P23" s="71" t="str">
        <f>IF('Wrksheet Input'!B28&lt;14," ",(IF(AND('Wrksheet Input'!B28&gt;13,'Wrksheet Input'!B28&lt;29),"\","X")))</f>
        <v xml:space="preserve"> </v>
      </c>
      <c r="Q23" s="72" t="str">
        <f>IF('Wrksheet Input'!B28&lt;15," ",(IF(AND('Wrksheet Input'!B28&gt;14,'Wrksheet Input'!B28&lt;30),"\","X")))</f>
        <v xml:space="preserve"> </v>
      </c>
      <c r="R23" s="29"/>
      <c r="T23" s="49">
        <f>T18+5</f>
        <v>30</v>
      </c>
      <c r="U23" s="70" t="str">
        <f>IF('Wrksheet Input'!C28=0," ",(IF(AND('Wrksheet Input'!C28&gt;0,'Wrksheet Input'!C28&lt;16),"\","X")))</f>
        <v xml:space="preserve"> </v>
      </c>
      <c r="V23" s="71" t="str">
        <f>IF('Wrksheet Input'!C28&lt;2," ",(IF(AND('Wrksheet Input'!C28&gt;1,'Wrksheet Input'!C28&lt;17),"\","X")))</f>
        <v xml:space="preserve"> </v>
      </c>
      <c r="W23" s="71" t="str">
        <f>IF('Wrksheet Input'!C28&lt;3," ",(IF(AND('Wrksheet Input'!C28&gt;2,'Wrksheet Input'!C28&lt;18),"\","X")))</f>
        <v xml:space="preserve"> </v>
      </c>
      <c r="X23" s="71" t="str">
        <f>IF('Wrksheet Input'!C28&lt;4," ",(IF(AND('Wrksheet Input'!C28&gt;3,'Wrksheet Input'!C28&lt;19),"\","X")))</f>
        <v xml:space="preserve"> </v>
      </c>
      <c r="Y23" s="72" t="str">
        <f>IF('Wrksheet Input'!C28&lt;5," ",(IF(AND('Wrksheet Input'!C28&gt;4,'Wrksheet Input'!C28&lt;20),"\","X")))</f>
        <v xml:space="preserve"> </v>
      </c>
      <c r="Z23" s="71" t="str">
        <f>IF('Wrksheet Input'!C28&lt;6," ",(IF(AND('Wrksheet Input'!C28&gt;5,'Wrksheet Input'!C28&lt;21),"\","X")))</f>
        <v xml:space="preserve"> </v>
      </c>
      <c r="AA23" s="71" t="str">
        <f>IF('Wrksheet Input'!C28&lt;7," ",(IF(AND('Wrksheet Input'!C28&gt;6,'Wrksheet Input'!C28&lt;22),"\","X")))</f>
        <v xml:space="preserve"> </v>
      </c>
      <c r="AB23" s="71" t="str">
        <f>IF('Wrksheet Input'!C28&lt;8," ",(IF(AND('Wrksheet Input'!C28&gt;7,'Wrksheet Input'!C28&lt;23),"\","X")))</f>
        <v xml:space="preserve"> </v>
      </c>
      <c r="AC23" s="71" t="str">
        <f>IF('Wrksheet Input'!C28&lt;9," ",(IF(AND('Wrksheet Input'!C28&gt;8,'Wrksheet Input'!C28&lt;24),"\","X")))</f>
        <v xml:space="preserve"> </v>
      </c>
      <c r="AD23" s="72" t="str">
        <f>IF('Wrksheet Input'!C28&lt;10," ",(IF(AND('Wrksheet Input'!C28&gt;9,'Wrksheet Input'!C28&lt;25),"\","X")))</f>
        <v xml:space="preserve"> </v>
      </c>
      <c r="AE23" s="71" t="str">
        <f>IF('Wrksheet Input'!C28&lt;11," ",(IF(AND('Wrksheet Input'!C28&gt;10,'Wrksheet Input'!C28&lt;26),"\","X")))</f>
        <v xml:space="preserve"> </v>
      </c>
      <c r="AF23" s="71" t="str">
        <f>IF('Wrksheet Input'!C28&lt;12," ",(IF(AND('Wrksheet Input'!C28&gt;11,'Wrksheet Input'!C28&lt;27),"\","X")))</f>
        <v xml:space="preserve"> </v>
      </c>
      <c r="AG23" s="71" t="str">
        <f>IF('Wrksheet Input'!C28&lt;13," ",(IF(AND('Wrksheet Input'!C28&gt;12,'Wrksheet Input'!C28&lt;28),"\","X")))</f>
        <v xml:space="preserve"> </v>
      </c>
      <c r="AH23" s="71" t="str">
        <f>IF('Wrksheet Input'!C28&lt;14," ",(IF(AND('Wrksheet Input'!C28&gt;13,'Wrksheet Input'!C28&lt;29),"\","X")))</f>
        <v xml:space="preserve"> </v>
      </c>
      <c r="AI23" s="72" t="str">
        <f>IF('Wrksheet Input'!C28&lt;15," ",(IF(AND('Wrksheet Input'!C28&gt;14,'Wrksheet Input'!C28&lt;30),"\","X")))</f>
        <v xml:space="preserve"> </v>
      </c>
      <c r="AJ23" s="29"/>
    </row>
    <row r="24" spans="1:36" ht="12.95" customHeight="1" x14ac:dyDescent="0.2">
      <c r="B24" s="49"/>
      <c r="C24" s="70" t="str">
        <f>IF('Wrksheet Input'!B29=0," ",(IF(AND('Wrksheet Input'!B29&gt;0,'Wrksheet Input'!B29&lt;16),"\","X")))</f>
        <v>\</v>
      </c>
      <c r="D24" s="71" t="str">
        <f>IF('Wrksheet Input'!B29&lt;2," ",(IF(AND('Wrksheet Input'!B29&gt;1,'Wrksheet Input'!B29&lt;17),"\","X")))</f>
        <v xml:space="preserve"> </v>
      </c>
      <c r="E24" s="71" t="str">
        <f>IF('Wrksheet Input'!B29&lt;3," ",(IF(AND('Wrksheet Input'!B29&gt;2,'Wrksheet Input'!B29&lt;18),"\","X")))</f>
        <v xml:space="preserve"> </v>
      </c>
      <c r="F24" s="71" t="str">
        <f>IF('Wrksheet Input'!B29&lt;4," ",(IF(AND('Wrksheet Input'!B29&gt;3,'Wrksheet Input'!B29&lt;19),"\","X")))</f>
        <v xml:space="preserve"> </v>
      </c>
      <c r="G24" s="72" t="str">
        <f>IF('Wrksheet Input'!B29&lt;5," ",(IF(AND('Wrksheet Input'!B29&gt;4,'Wrksheet Input'!B29&lt;20),"\","X")))</f>
        <v xml:space="preserve"> </v>
      </c>
      <c r="H24" s="71" t="str">
        <f>IF('Wrksheet Input'!B29&lt;6," ",(IF(AND('Wrksheet Input'!B29&gt;5,'Wrksheet Input'!B29&lt;21),"\","X")))</f>
        <v xml:space="preserve"> </v>
      </c>
      <c r="I24" s="71" t="str">
        <f>IF('Wrksheet Input'!B29&lt;7," ",(IF(AND('Wrksheet Input'!B29&gt;6,'Wrksheet Input'!B29&lt;22),"\","X")))</f>
        <v xml:space="preserve"> </v>
      </c>
      <c r="J24" s="71" t="str">
        <f>IF('Wrksheet Input'!B29&lt;8," ",(IF(AND('Wrksheet Input'!B29&gt;7,'Wrksheet Input'!B29&lt;23),"\","X")))</f>
        <v xml:space="preserve"> </v>
      </c>
      <c r="K24" s="71" t="str">
        <f>IF('Wrksheet Input'!B29&lt;9," ",(IF(AND('Wrksheet Input'!B29&gt;8,'Wrksheet Input'!B29&lt;24),"\","X")))</f>
        <v xml:space="preserve"> </v>
      </c>
      <c r="L24" s="72" t="str">
        <f>IF('Wrksheet Input'!B29&lt;10," ",(IF(AND('Wrksheet Input'!B29&gt;9,'Wrksheet Input'!B29&lt;25),"\","X")))</f>
        <v xml:space="preserve"> </v>
      </c>
      <c r="M24" s="71" t="str">
        <f>IF('Wrksheet Input'!B29&lt;11," ",(IF(AND('Wrksheet Input'!B29&gt;10,'Wrksheet Input'!B29&lt;26),"\","X")))</f>
        <v xml:space="preserve"> </v>
      </c>
      <c r="N24" s="71" t="str">
        <f>IF('Wrksheet Input'!B29&lt;12," ",(IF(AND('Wrksheet Input'!B29&gt;11,'Wrksheet Input'!B29&lt;27),"\","X")))</f>
        <v xml:space="preserve"> </v>
      </c>
      <c r="O24" s="71" t="str">
        <f>IF('Wrksheet Input'!B29&lt;13," ",(IF(AND('Wrksheet Input'!B29&gt;12,'Wrksheet Input'!B29&lt;28),"\","X")))</f>
        <v xml:space="preserve"> </v>
      </c>
      <c r="P24" s="71" t="str">
        <f>IF('Wrksheet Input'!B29&lt;14," ",(IF(AND('Wrksheet Input'!B29&gt;13,'Wrksheet Input'!B29&lt;29),"\","X")))</f>
        <v xml:space="preserve"> </v>
      </c>
      <c r="Q24" s="72" t="str">
        <f>IF('Wrksheet Input'!B29&lt;15," ",(IF(AND('Wrksheet Input'!B29&gt;14,'Wrksheet Input'!B29&lt;30),"\","X")))</f>
        <v xml:space="preserve"> </v>
      </c>
      <c r="R24" s="29"/>
      <c r="T24" s="49"/>
      <c r="U24" s="70" t="str">
        <f>IF('Wrksheet Input'!C29=0," ",(IF(AND('Wrksheet Input'!C29&gt;0,'Wrksheet Input'!C29&lt;16),"\","X")))</f>
        <v xml:space="preserve"> </v>
      </c>
      <c r="V24" s="71" t="str">
        <f>IF('Wrksheet Input'!C29&lt;2," ",(IF(AND('Wrksheet Input'!C29&gt;1,'Wrksheet Input'!C29&lt;17),"\","X")))</f>
        <v xml:space="preserve"> </v>
      </c>
      <c r="W24" s="71" t="str">
        <f>IF('Wrksheet Input'!C29&lt;3," ",(IF(AND('Wrksheet Input'!C29&gt;2,'Wrksheet Input'!C29&lt;18),"\","X")))</f>
        <v xml:space="preserve"> </v>
      </c>
      <c r="X24" s="71" t="str">
        <f>IF('Wrksheet Input'!C29&lt;4," ",(IF(AND('Wrksheet Input'!C29&gt;3,'Wrksheet Input'!C29&lt;19),"\","X")))</f>
        <v xml:space="preserve"> </v>
      </c>
      <c r="Y24" s="72" t="str">
        <f>IF('Wrksheet Input'!C29&lt;5," ",(IF(AND('Wrksheet Input'!C29&gt;4,'Wrksheet Input'!C29&lt;20),"\","X")))</f>
        <v xml:space="preserve"> </v>
      </c>
      <c r="Z24" s="71" t="str">
        <f>IF('Wrksheet Input'!C29&lt;6," ",(IF(AND('Wrksheet Input'!C29&gt;5,'Wrksheet Input'!C29&lt;21),"\","X")))</f>
        <v xml:space="preserve"> </v>
      </c>
      <c r="AA24" s="71" t="str">
        <f>IF('Wrksheet Input'!C29&lt;7," ",(IF(AND('Wrksheet Input'!C29&gt;6,'Wrksheet Input'!C29&lt;22),"\","X")))</f>
        <v xml:space="preserve"> </v>
      </c>
      <c r="AB24" s="71" t="str">
        <f>IF('Wrksheet Input'!C29&lt;8," ",(IF(AND('Wrksheet Input'!C29&gt;7,'Wrksheet Input'!C29&lt;23),"\","X")))</f>
        <v xml:space="preserve"> </v>
      </c>
      <c r="AC24" s="71" t="str">
        <f>IF('Wrksheet Input'!C29&lt;9," ",(IF(AND('Wrksheet Input'!C29&gt;8,'Wrksheet Input'!C29&lt;24),"\","X")))</f>
        <v xml:space="preserve"> </v>
      </c>
      <c r="AD24" s="72" t="str">
        <f>IF('Wrksheet Input'!C29&lt;10," ",(IF(AND('Wrksheet Input'!C29&gt;9,'Wrksheet Input'!C29&lt;25),"\","X")))</f>
        <v xml:space="preserve"> </v>
      </c>
      <c r="AE24" s="71" t="str">
        <f>IF('Wrksheet Input'!C29&lt;11," ",(IF(AND('Wrksheet Input'!C29&gt;10,'Wrksheet Input'!C29&lt;26),"\","X")))</f>
        <v xml:space="preserve"> </v>
      </c>
      <c r="AF24" s="71" t="str">
        <f>IF('Wrksheet Input'!C29&lt;12," ",(IF(AND('Wrksheet Input'!C29&gt;11,'Wrksheet Input'!C29&lt;27),"\","X")))</f>
        <v xml:space="preserve"> </v>
      </c>
      <c r="AG24" s="71" t="str">
        <f>IF('Wrksheet Input'!C29&lt;13," ",(IF(AND('Wrksheet Input'!C29&gt;12,'Wrksheet Input'!C29&lt;28),"\","X")))</f>
        <v xml:space="preserve"> </v>
      </c>
      <c r="AH24" s="71" t="str">
        <f>IF('Wrksheet Input'!C29&lt;14," ",(IF(AND('Wrksheet Input'!C29&gt;13,'Wrksheet Input'!C29&lt;29),"\","X")))</f>
        <v xml:space="preserve"> </v>
      </c>
      <c r="AI24" s="72" t="str">
        <f>IF('Wrksheet Input'!C29&lt;15," ",(IF(AND('Wrksheet Input'!C29&gt;14,'Wrksheet Input'!C29&lt;30),"\","X")))</f>
        <v xml:space="preserve"> </v>
      </c>
      <c r="AJ24" s="29"/>
    </row>
    <row r="25" spans="1:36" ht="12.95" customHeight="1" x14ac:dyDescent="0.2">
      <c r="B25" s="44"/>
      <c r="C25" s="70" t="str">
        <f>IF('Wrksheet Input'!B30=0," ",(IF(AND('Wrksheet Input'!B30&gt;0,'Wrksheet Input'!B30&lt;16),"\","X")))</f>
        <v xml:space="preserve"> </v>
      </c>
      <c r="D25" s="71" t="str">
        <f>IF('Wrksheet Input'!B30&lt;2," ",(IF(AND('Wrksheet Input'!B30&gt;1,'Wrksheet Input'!B30&lt;17),"\","X")))</f>
        <v xml:space="preserve"> </v>
      </c>
      <c r="E25" s="71" t="str">
        <f>IF('Wrksheet Input'!B30&lt;3," ",(IF(AND('Wrksheet Input'!B30&gt;2,'Wrksheet Input'!B30&lt;18),"\","X")))</f>
        <v xml:space="preserve"> </v>
      </c>
      <c r="F25" s="71" t="str">
        <f>IF('Wrksheet Input'!B30&lt;4," ",(IF(AND('Wrksheet Input'!B30&gt;3,'Wrksheet Input'!B30&lt;19),"\","X")))</f>
        <v xml:space="preserve"> </v>
      </c>
      <c r="G25" s="72" t="str">
        <f>IF('Wrksheet Input'!B30&lt;5," ",(IF(AND('Wrksheet Input'!B30&gt;4,'Wrksheet Input'!B30&lt;20),"\","X")))</f>
        <v xml:space="preserve"> </v>
      </c>
      <c r="H25" s="71" t="str">
        <f>IF('Wrksheet Input'!B30&lt;6," ",(IF(AND('Wrksheet Input'!B30&gt;5,'Wrksheet Input'!B30&lt;21),"\","X")))</f>
        <v xml:space="preserve"> </v>
      </c>
      <c r="I25" s="71" t="str">
        <f>IF('Wrksheet Input'!B30&lt;7," ",(IF(AND('Wrksheet Input'!B30&gt;6,'Wrksheet Input'!B30&lt;22),"\","X")))</f>
        <v xml:space="preserve"> </v>
      </c>
      <c r="J25" s="71" t="str">
        <f>IF('Wrksheet Input'!B30&lt;8," ",(IF(AND('Wrksheet Input'!B30&gt;7,'Wrksheet Input'!B30&lt;23),"\","X")))</f>
        <v xml:space="preserve"> </v>
      </c>
      <c r="K25" s="71" t="str">
        <f>IF('Wrksheet Input'!B30&lt;9," ",(IF(AND('Wrksheet Input'!B30&gt;8,'Wrksheet Input'!B30&lt;24),"\","X")))</f>
        <v xml:space="preserve"> </v>
      </c>
      <c r="L25" s="72" t="str">
        <f>IF('Wrksheet Input'!B30&lt;10," ",(IF(AND('Wrksheet Input'!B30&gt;9,'Wrksheet Input'!B30&lt;25),"\","X")))</f>
        <v xml:space="preserve"> </v>
      </c>
      <c r="M25" s="71" t="str">
        <f>IF('Wrksheet Input'!B30&lt;11," ",(IF(AND('Wrksheet Input'!B30&gt;10,'Wrksheet Input'!B30&lt;26),"\","X")))</f>
        <v xml:space="preserve"> </v>
      </c>
      <c r="N25" s="71" t="str">
        <f>IF('Wrksheet Input'!B30&lt;12," ",(IF(AND('Wrksheet Input'!B30&gt;11,'Wrksheet Input'!B30&lt;27),"\","X")))</f>
        <v xml:space="preserve"> </v>
      </c>
      <c r="O25" s="71" t="str">
        <f>IF('Wrksheet Input'!B30&lt;13," ",(IF(AND('Wrksheet Input'!B30&gt;12,'Wrksheet Input'!B30&lt;28),"\","X")))</f>
        <v xml:space="preserve"> </v>
      </c>
      <c r="P25" s="71" t="str">
        <f>IF('Wrksheet Input'!B30&lt;14," ",(IF(AND('Wrksheet Input'!B30&gt;13,'Wrksheet Input'!B30&lt;29),"\","X")))</f>
        <v xml:space="preserve"> </v>
      </c>
      <c r="Q25" s="72" t="str">
        <f>IF('Wrksheet Input'!B30&lt;15," ",(IF(AND('Wrksheet Input'!B30&gt;14,'Wrksheet Input'!B30&lt;30),"\","X")))</f>
        <v xml:space="preserve"> </v>
      </c>
      <c r="R25" s="29"/>
      <c r="T25" s="44"/>
      <c r="U25" s="70" t="str">
        <f>IF('Wrksheet Input'!C30=0," ",(IF(AND('Wrksheet Input'!C30&gt;0,'Wrksheet Input'!C30&lt;16),"\","X")))</f>
        <v>\</v>
      </c>
      <c r="V25" s="71" t="str">
        <f>IF('Wrksheet Input'!C30&lt;2," ",(IF(AND('Wrksheet Input'!C30&gt;1,'Wrksheet Input'!C30&lt;17),"\","X")))</f>
        <v xml:space="preserve"> </v>
      </c>
      <c r="W25" s="71" t="str">
        <f>IF('Wrksheet Input'!C30&lt;3," ",(IF(AND('Wrksheet Input'!C30&gt;2,'Wrksheet Input'!C30&lt;18),"\","X")))</f>
        <v xml:space="preserve"> </v>
      </c>
      <c r="X25" s="71" t="str">
        <f>IF('Wrksheet Input'!C30&lt;4," ",(IF(AND('Wrksheet Input'!C30&gt;3,'Wrksheet Input'!C30&lt;19),"\","X")))</f>
        <v xml:space="preserve"> </v>
      </c>
      <c r="Y25" s="72" t="str">
        <f>IF('Wrksheet Input'!C30&lt;5," ",(IF(AND('Wrksheet Input'!C30&gt;4,'Wrksheet Input'!C30&lt;20),"\","X")))</f>
        <v xml:space="preserve"> </v>
      </c>
      <c r="Z25" s="71" t="str">
        <f>IF('Wrksheet Input'!C30&lt;6," ",(IF(AND('Wrksheet Input'!C30&gt;5,'Wrksheet Input'!C30&lt;21),"\","X")))</f>
        <v xml:space="preserve"> </v>
      </c>
      <c r="AA25" s="71" t="str">
        <f>IF('Wrksheet Input'!C30&lt;7," ",(IF(AND('Wrksheet Input'!C30&gt;6,'Wrksheet Input'!C30&lt;22),"\","X")))</f>
        <v xml:space="preserve"> </v>
      </c>
      <c r="AB25" s="71" t="str">
        <f>IF('Wrksheet Input'!C30&lt;8," ",(IF(AND('Wrksheet Input'!C30&gt;7,'Wrksheet Input'!C30&lt;23),"\","X")))</f>
        <v xml:space="preserve"> </v>
      </c>
      <c r="AC25" s="71" t="str">
        <f>IF('Wrksheet Input'!C30&lt;9," ",(IF(AND('Wrksheet Input'!C30&gt;8,'Wrksheet Input'!C30&lt;24),"\","X")))</f>
        <v xml:space="preserve"> </v>
      </c>
      <c r="AD25" s="72" t="str">
        <f>IF('Wrksheet Input'!C30&lt;10," ",(IF(AND('Wrksheet Input'!C30&gt;9,'Wrksheet Input'!C30&lt;25),"\","X")))</f>
        <v xml:space="preserve"> </v>
      </c>
      <c r="AE25" s="71" t="str">
        <f>IF('Wrksheet Input'!C30&lt;11," ",(IF(AND('Wrksheet Input'!C30&gt;10,'Wrksheet Input'!C30&lt;26),"\","X")))</f>
        <v xml:space="preserve"> </v>
      </c>
      <c r="AF25" s="71" t="str">
        <f>IF('Wrksheet Input'!C30&lt;12," ",(IF(AND('Wrksheet Input'!C30&gt;11,'Wrksheet Input'!C30&lt;27),"\","X")))</f>
        <v xml:space="preserve"> </v>
      </c>
      <c r="AG25" s="71" t="str">
        <f>IF('Wrksheet Input'!C30&lt;13," ",(IF(AND('Wrksheet Input'!C30&gt;12,'Wrksheet Input'!C30&lt;28),"\","X")))</f>
        <v xml:space="preserve"> </v>
      </c>
      <c r="AH25" s="71" t="str">
        <f>IF('Wrksheet Input'!C30&lt;14," ",(IF(AND('Wrksheet Input'!C30&gt;13,'Wrksheet Input'!C30&lt;29),"\","X")))</f>
        <v xml:space="preserve"> </v>
      </c>
      <c r="AI25" s="72" t="str">
        <f>IF('Wrksheet Input'!C30&lt;15," ",(IF(AND('Wrksheet Input'!C30&gt;14,'Wrksheet Input'!C30&lt;30),"\","X")))</f>
        <v xml:space="preserve"> </v>
      </c>
      <c r="AJ25" s="29"/>
    </row>
    <row r="26" spans="1:36" ht="12.95" customHeight="1" x14ac:dyDescent="0.2">
      <c r="B26" s="44"/>
      <c r="C26" s="70" t="str">
        <f>IF('Wrksheet Input'!B31=0," ",(IF(AND('Wrksheet Input'!B31&gt;0,'Wrksheet Input'!B31&lt;16),"\","X")))</f>
        <v>\</v>
      </c>
      <c r="D26" s="71" t="str">
        <f>IF('Wrksheet Input'!B31&lt;2," ",(IF(AND('Wrksheet Input'!B31&gt;1,'Wrksheet Input'!B31&lt;17),"\","X")))</f>
        <v xml:space="preserve"> </v>
      </c>
      <c r="E26" s="71" t="str">
        <f>IF('Wrksheet Input'!B31&lt;3," ",(IF(AND('Wrksheet Input'!B31&gt;2,'Wrksheet Input'!B31&lt;18),"\","X")))</f>
        <v xml:space="preserve"> </v>
      </c>
      <c r="F26" s="71" t="str">
        <f>IF('Wrksheet Input'!B31&lt;4," ",(IF(AND('Wrksheet Input'!B31&gt;3,'Wrksheet Input'!B31&lt;19),"\","X")))</f>
        <v xml:space="preserve"> </v>
      </c>
      <c r="G26" s="72" t="str">
        <f>IF('Wrksheet Input'!B31&lt;5," ",(IF(AND('Wrksheet Input'!B31&gt;4,'Wrksheet Input'!B31&lt;20),"\","X")))</f>
        <v xml:space="preserve"> </v>
      </c>
      <c r="H26" s="71" t="str">
        <f>IF('Wrksheet Input'!B31&lt;6," ",(IF(AND('Wrksheet Input'!B31&gt;5,'Wrksheet Input'!B31&lt;21),"\","X")))</f>
        <v xml:space="preserve"> </v>
      </c>
      <c r="I26" s="71" t="str">
        <f>IF('Wrksheet Input'!B31&lt;7," ",(IF(AND('Wrksheet Input'!B31&gt;6,'Wrksheet Input'!B31&lt;22),"\","X")))</f>
        <v xml:space="preserve"> </v>
      </c>
      <c r="J26" s="71" t="str">
        <f>IF('Wrksheet Input'!B31&lt;8," ",(IF(AND('Wrksheet Input'!B31&gt;7,'Wrksheet Input'!B31&lt;23),"\","X")))</f>
        <v xml:space="preserve"> </v>
      </c>
      <c r="K26" s="71" t="str">
        <f>IF('Wrksheet Input'!B31&lt;9," ",(IF(AND('Wrksheet Input'!B31&gt;8,'Wrksheet Input'!B31&lt;24),"\","X")))</f>
        <v xml:space="preserve"> </v>
      </c>
      <c r="L26" s="72" t="str">
        <f>IF('Wrksheet Input'!B31&lt;10," ",(IF(AND('Wrksheet Input'!B31&gt;9,'Wrksheet Input'!B31&lt;25),"\","X")))</f>
        <v xml:space="preserve"> </v>
      </c>
      <c r="M26" s="71" t="str">
        <f>IF('Wrksheet Input'!B31&lt;11," ",(IF(AND('Wrksheet Input'!B31&gt;10,'Wrksheet Input'!B31&lt;26),"\","X")))</f>
        <v xml:space="preserve"> </v>
      </c>
      <c r="N26" s="71" t="str">
        <f>IF('Wrksheet Input'!B31&lt;12," ",(IF(AND('Wrksheet Input'!B31&gt;11,'Wrksheet Input'!B31&lt;27),"\","X")))</f>
        <v xml:space="preserve"> </v>
      </c>
      <c r="O26" s="71" t="str">
        <f>IF('Wrksheet Input'!B31&lt;13," ",(IF(AND('Wrksheet Input'!B31&gt;12,'Wrksheet Input'!B31&lt;28),"\","X")))</f>
        <v xml:space="preserve"> </v>
      </c>
      <c r="P26" s="71" t="str">
        <f>IF('Wrksheet Input'!B31&lt;14," ",(IF(AND('Wrksheet Input'!B31&gt;13,'Wrksheet Input'!B31&lt;29),"\","X")))</f>
        <v xml:space="preserve"> </v>
      </c>
      <c r="Q26" s="72" t="str">
        <f>IF('Wrksheet Input'!B31&lt;15," ",(IF(AND('Wrksheet Input'!B31&gt;14,'Wrksheet Input'!B31&lt;30),"\","X")))</f>
        <v xml:space="preserve"> </v>
      </c>
      <c r="R26" s="29"/>
      <c r="T26" s="44"/>
      <c r="U26" s="70" t="str">
        <f>IF('Wrksheet Input'!C31=0," ",(IF(AND('Wrksheet Input'!C31&gt;0,'Wrksheet Input'!C31&lt;16),"\","X")))</f>
        <v xml:space="preserve"> </v>
      </c>
      <c r="V26" s="71" t="str">
        <f>IF('Wrksheet Input'!C31&lt;2," ",(IF(AND('Wrksheet Input'!C31&gt;1,'Wrksheet Input'!C31&lt;17),"\","X")))</f>
        <v xml:space="preserve"> </v>
      </c>
      <c r="W26" s="71" t="str">
        <f>IF('Wrksheet Input'!C31&lt;3," ",(IF(AND('Wrksheet Input'!C31&gt;2,'Wrksheet Input'!C31&lt;18),"\","X")))</f>
        <v xml:space="preserve"> </v>
      </c>
      <c r="X26" s="71" t="str">
        <f>IF('Wrksheet Input'!C31&lt;4," ",(IF(AND('Wrksheet Input'!C31&gt;3,'Wrksheet Input'!C31&lt;19),"\","X")))</f>
        <v xml:space="preserve"> </v>
      </c>
      <c r="Y26" s="72" t="str">
        <f>IF('Wrksheet Input'!C31&lt;5," ",(IF(AND('Wrksheet Input'!C31&gt;4,'Wrksheet Input'!C31&lt;20),"\","X")))</f>
        <v xml:space="preserve"> </v>
      </c>
      <c r="Z26" s="71" t="str">
        <f>IF('Wrksheet Input'!C31&lt;6," ",(IF(AND('Wrksheet Input'!C31&gt;5,'Wrksheet Input'!C31&lt;21),"\","X")))</f>
        <v xml:space="preserve"> </v>
      </c>
      <c r="AA26" s="71" t="str">
        <f>IF('Wrksheet Input'!C31&lt;7," ",(IF(AND('Wrksheet Input'!C31&gt;6,'Wrksheet Input'!C31&lt;22),"\","X")))</f>
        <v xml:space="preserve"> </v>
      </c>
      <c r="AB26" s="71" t="str">
        <f>IF('Wrksheet Input'!C31&lt;8," ",(IF(AND('Wrksheet Input'!C31&gt;7,'Wrksheet Input'!C31&lt;23),"\","X")))</f>
        <v xml:space="preserve"> </v>
      </c>
      <c r="AC26" s="71" t="str">
        <f>IF('Wrksheet Input'!C31&lt;9," ",(IF(AND('Wrksheet Input'!C31&gt;8,'Wrksheet Input'!C31&lt;24),"\","X")))</f>
        <v xml:space="preserve"> </v>
      </c>
      <c r="AD26" s="72" t="str">
        <f>IF('Wrksheet Input'!C31&lt;10," ",(IF(AND('Wrksheet Input'!C31&gt;9,'Wrksheet Input'!C31&lt;25),"\","X")))</f>
        <v xml:space="preserve"> </v>
      </c>
      <c r="AE26" s="71" t="str">
        <f>IF('Wrksheet Input'!C31&lt;11," ",(IF(AND('Wrksheet Input'!C31&gt;10,'Wrksheet Input'!C31&lt;26),"\","X")))</f>
        <v xml:space="preserve"> </v>
      </c>
      <c r="AF26" s="71" t="str">
        <f>IF('Wrksheet Input'!C31&lt;12," ",(IF(AND('Wrksheet Input'!C31&gt;11,'Wrksheet Input'!C31&lt;27),"\","X")))</f>
        <v xml:space="preserve"> </v>
      </c>
      <c r="AG26" s="71" t="str">
        <f>IF('Wrksheet Input'!C31&lt;13," ",(IF(AND('Wrksheet Input'!C31&gt;12,'Wrksheet Input'!C31&lt;28),"\","X")))</f>
        <v xml:space="preserve"> </v>
      </c>
      <c r="AH26" s="71" t="str">
        <f>IF('Wrksheet Input'!C31&lt;14," ",(IF(AND('Wrksheet Input'!C31&gt;13,'Wrksheet Input'!C31&lt;29),"\","X")))</f>
        <v xml:space="preserve"> </v>
      </c>
      <c r="AI26" s="72" t="str">
        <f>IF('Wrksheet Input'!C31&lt;15," ",(IF(AND('Wrksheet Input'!C31&gt;14,'Wrksheet Input'!C31&lt;30),"\","X")))</f>
        <v xml:space="preserve"> </v>
      </c>
      <c r="AJ26" s="29"/>
    </row>
    <row r="27" spans="1:36" ht="12.95" customHeight="1" thickBot="1" x14ac:dyDescent="0.25">
      <c r="C27" s="73" t="str">
        <f>IF('Wrksheet Input'!B32=0," ",(IF(AND('Wrksheet Input'!B32&gt;0,'Wrksheet Input'!B32&lt;16),"\","X")))</f>
        <v>\</v>
      </c>
      <c r="D27" s="74" t="str">
        <f>IF('Wrksheet Input'!B32&lt;2," ",(IF(AND('Wrksheet Input'!B32&gt;1,'Wrksheet Input'!B32&lt;17),"\","X")))</f>
        <v xml:space="preserve"> </v>
      </c>
      <c r="E27" s="74" t="str">
        <f>IF('Wrksheet Input'!B32&lt;3," ",(IF(AND('Wrksheet Input'!B32&gt;2,'Wrksheet Input'!B32&lt;18),"\","X")))</f>
        <v xml:space="preserve"> </v>
      </c>
      <c r="F27" s="74" t="str">
        <f>IF('Wrksheet Input'!B32&lt;4," ",(IF(AND('Wrksheet Input'!B32&gt;3,'Wrksheet Input'!B32&lt;19),"\","X")))</f>
        <v xml:space="preserve"> </v>
      </c>
      <c r="G27" s="75" t="str">
        <f>IF('Wrksheet Input'!B32&lt;5," ",(IF(AND('Wrksheet Input'!B32&gt;4,'Wrksheet Input'!B32&lt;20),"\","X")))</f>
        <v xml:space="preserve"> </v>
      </c>
      <c r="H27" s="74" t="str">
        <f>IF('Wrksheet Input'!B32&lt;6," ",(IF(AND('Wrksheet Input'!B32&gt;5,'Wrksheet Input'!B32&lt;21),"\","X")))</f>
        <v xml:space="preserve"> </v>
      </c>
      <c r="I27" s="74" t="str">
        <f>IF('Wrksheet Input'!B32&lt;7," ",(IF(AND('Wrksheet Input'!B32&gt;6,'Wrksheet Input'!B32&lt;22),"\","X")))</f>
        <v xml:space="preserve"> </v>
      </c>
      <c r="J27" s="74" t="str">
        <f>IF('Wrksheet Input'!B32&lt;8," ",(IF(AND('Wrksheet Input'!B32&gt;7,'Wrksheet Input'!B32&lt;23),"\","X")))</f>
        <v xml:space="preserve"> </v>
      </c>
      <c r="K27" s="74" t="str">
        <f>IF('Wrksheet Input'!B32&lt;9," ",(IF(AND('Wrksheet Input'!B32&gt;8,'Wrksheet Input'!B32&lt;24),"\","X")))</f>
        <v xml:space="preserve"> </v>
      </c>
      <c r="L27" s="75" t="str">
        <f>IF('Wrksheet Input'!B32&lt;10," ",(IF(AND('Wrksheet Input'!B32&gt;9,'Wrksheet Input'!B32&lt;25),"\","X")))</f>
        <v xml:space="preserve"> </v>
      </c>
      <c r="M27" s="74" t="str">
        <f>IF('Wrksheet Input'!B32&lt;11," ",(IF(AND('Wrksheet Input'!B32&gt;10,'Wrksheet Input'!B32&lt;26),"\","X")))</f>
        <v xml:space="preserve"> </v>
      </c>
      <c r="N27" s="74" t="str">
        <f>IF('Wrksheet Input'!B32&lt;12," ",(IF(AND('Wrksheet Input'!B32&gt;11,'Wrksheet Input'!B32&lt;27),"\","X")))</f>
        <v xml:space="preserve"> </v>
      </c>
      <c r="O27" s="74" t="str">
        <f>IF('Wrksheet Input'!B32&lt;13," ",(IF(AND('Wrksheet Input'!B32&gt;12,'Wrksheet Input'!B32&lt;28),"\","X")))</f>
        <v xml:space="preserve"> </v>
      </c>
      <c r="P27" s="74" t="str">
        <f>IF('Wrksheet Input'!B32&lt;14," ",(IF(AND('Wrksheet Input'!B32&gt;13,'Wrksheet Input'!B32&lt;29),"\","X")))</f>
        <v xml:space="preserve"> </v>
      </c>
      <c r="Q27" s="75" t="str">
        <f>IF('Wrksheet Input'!B32&lt;15," ",(IF(AND('Wrksheet Input'!B32&gt;14,'Wrksheet Input'!B32&lt;30),"\","X")))</f>
        <v xml:space="preserve"> </v>
      </c>
      <c r="R27" s="29"/>
      <c r="U27" s="73" t="str">
        <f>IF('Wrksheet Input'!C32=0," ",(IF(AND('Wrksheet Input'!C32&gt;0,'Wrksheet Input'!C32&lt;16),"\","X")))</f>
        <v>\</v>
      </c>
      <c r="V27" s="74" t="str">
        <f>IF('Wrksheet Input'!C32&lt;2," ",(IF(AND('Wrksheet Input'!C32&gt;1,'Wrksheet Input'!C32&lt;17),"\","X")))</f>
        <v xml:space="preserve"> </v>
      </c>
      <c r="W27" s="74" t="str">
        <f>IF('Wrksheet Input'!C32&lt;3," ",(IF(AND('Wrksheet Input'!C32&gt;2,'Wrksheet Input'!C32&lt;18),"\","X")))</f>
        <v xml:space="preserve"> </v>
      </c>
      <c r="X27" s="74" t="str">
        <f>IF('Wrksheet Input'!C32&lt;4," ",(IF(AND('Wrksheet Input'!C32&gt;3,'Wrksheet Input'!C32&lt;19),"\","X")))</f>
        <v xml:space="preserve"> </v>
      </c>
      <c r="Y27" s="75" t="str">
        <f>IF('Wrksheet Input'!C32&lt;5," ",(IF(AND('Wrksheet Input'!C32&gt;4,'Wrksheet Input'!C32&lt;20),"\","X")))</f>
        <v xml:space="preserve"> </v>
      </c>
      <c r="Z27" s="74" t="str">
        <f>IF('Wrksheet Input'!C32&lt;6," ",(IF(AND('Wrksheet Input'!C32&gt;5,'Wrksheet Input'!C32&lt;21),"\","X")))</f>
        <v xml:space="preserve"> </v>
      </c>
      <c r="AA27" s="74" t="str">
        <f>IF('Wrksheet Input'!C32&lt;7," ",(IF(AND('Wrksheet Input'!C32&gt;6,'Wrksheet Input'!C32&lt;22),"\","X")))</f>
        <v xml:space="preserve"> </v>
      </c>
      <c r="AB27" s="74" t="str">
        <f>IF('Wrksheet Input'!C32&lt;8," ",(IF(AND('Wrksheet Input'!C32&gt;7,'Wrksheet Input'!C32&lt;23),"\","X")))</f>
        <v xml:space="preserve"> </v>
      </c>
      <c r="AC27" s="74" t="str">
        <f>IF('Wrksheet Input'!C32&lt;9," ",(IF(AND('Wrksheet Input'!C32&gt;8,'Wrksheet Input'!C32&lt;24),"\","X")))</f>
        <v xml:space="preserve"> </v>
      </c>
      <c r="AD27" s="75" t="str">
        <f>IF('Wrksheet Input'!C32&lt;10," ",(IF(AND('Wrksheet Input'!C32&gt;9,'Wrksheet Input'!C32&lt;25),"\","X")))</f>
        <v xml:space="preserve"> </v>
      </c>
      <c r="AE27" s="74" t="str">
        <f>IF('Wrksheet Input'!C32&lt;11," ",(IF(AND('Wrksheet Input'!C32&gt;10,'Wrksheet Input'!C32&lt;26),"\","X")))</f>
        <v xml:space="preserve"> </v>
      </c>
      <c r="AF27" s="74" t="str">
        <f>IF('Wrksheet Input'!C32&lt;12," ",(IF(AND('Wrksheet Input'!C32&gt;11,'Wrksheet Input'!C32&lt;27),"\","X")))</f>
        <v xml:space="preserve"> </v>
      </c>
      <c r="AG27" s="74" t="str">
        <f>IF('Wrksheet Input'!C32&lt;13," ",(IF(AND('Wrksheet Input'!C32&gt;12,'Wrksheet Input'!C32&lt;28),"\","X")))</f>
        <v xml:space="preserve"> </v>
      </c>
      <c r="AH27" s="74" t="str">
        <f>IF('Wrksheet Input'!C32&lt;14," ",(IF(AND('Wrksheet Input'!C32&gt;13,'Wrksheet Input'!C32&lt;29),"\","X")))</f>
        <v xml:space="preserve"> </v>
      </c>
      <c r="AI27" s="75" t="str">
        <f>IF('Wrksheet Input'!C32&lt;15," ",(IF(AND('Wrksheet Input'!C32&gt;14,'Wrksheet Input'!C32&lt;30),"\","X")))</f>
        <v xml:space="preserve"> </v>
      </c>
      <c r="AJ27" s="29"/>
    </row>
    <row r="28" spans="1:36" ht="12.95" customHeight="1" x14ac:dyDescent="0.2">
      <c r="B28" s="49">
        <f>B23+5</f>
        <v>35</v>
      </c>
      <c r="C28" s="70" t="str">
        <f>IF('Wrksheet Input'!B33=0," ",(IF(AND('Wrksheet Input'!B33&gt;0,'Wrksheet Input'!B33&lt;16),"\","X")))</f>
        <v>\</v>
      </c>
      <c r="D28" s="71" t="str">
        <f>IF('Wrksheet Input'!B33&lt;2," ",(IF(AND('Wrksheet Input'!B33&gt;1,'Wrksheet Input'!B33&lt;17),"\","X")))</f>
        <v>\</v>
      </c>
      <c r="E28" s="71" t="str">
        <f>IF('Wrksheet Input'!B33&lt;3," ",(IF(AND('Wrksheet Input'!B33&gt;2,'Wrksheet Input'!B33&lt;18),"\","X")))</f>
        <v xml:space="preserve"> </v>
      </c>
      <c r="F28" s="71" t="str">
        <f>IF('Wrksheet Input'!B33&lt;4," ",(IF(AND('Wrksheet Input'!B33&gt;3,'Wrksheet Input'!B33&lt;19),"\","X")))</f>
        <v xml:space="preserve"> </v>
      </c>
      <c r="G28" s="72" t="str">
        <f>IF('Wrksheet Input'!B33&lt;5," ",(IF(AND('Wrksheet Input'!B33&gt;4,'Wrksheet Input'!B33&lt;20),"\","X")))</f>
        <v xml:space="preserve"> </v>
      </c>
      <c r="H28" s="71" t="str">
        <f>IF('Wrksheet Input'!B33&lt;6," ",(IF(AND('Wrksheet Input'!B33&gt;5,'Wrksheet Input'!B33&lt;21),"\","X")))</f>
        <v xml:space="preserve"> </v>
      </c>
      <c r="I28" s="71" t="str">
        <f>IF('Wrksheet Input'!B33&lt;7," ",(IF(AND('Wrksheet Input'!B33&gt;6,'Wrksheet Input'!B33&lt;22),"\","X")))</f>
        <v xml:space="preserve"> </v>
      </c>
      <c r="J28" s="71" t="str">
        <f>IF('Wrksheet Input'!B33&lt;8," ",(IF(AND('Wrksheet Input'!B33&gt;7,'Wrksheet Input'!B33&lt;23),"\","X")))</f>
        <v xml:space="preserve"> </v>
      </c>
      <c r="K28" s="71" t="str">
        <f>IF('Wrksheet Input'!B33&lt;9," ",(IF(AND('Wrksheet Input'!B33&gt;8,'Wrksheet Input'!B33&lt;24),"\","X")))</f>
        <v xml:space="preserve"> </v>
      </c>
      <c r="L28" s="72" t="str">
        <f>IF('Wrksheet Input'!B33&lt;10," ",(IF(AND('Wrksheet Input'!B33&gt;9,'Wrksheet Input'!B33&lt;25),"\","X")))</f>
        <v xml:space="preserve"> </v>
      </c>
      <c r="M28" s="71" t="str">
        <f>IF('Wrksheet Input'!B33&lt;11," ",(IF(AND('Wrksheet Input'!B33&gt;10,'Wrksheet Input'!B33&lt;26),"\","X")))</f>
        <v xml:space="preserve"> </v>
      </c>
      <c r="N28" s="71" t="str">
        <f>IF('Wrksheet Input'!B33&lt;12," ",(IF(AND('Wrksheet Input'!B33&gt;11,'Wrksheet Input'!B33&lt;27),"\","X")))</f>
        <v xml:space="preserve"> </v>
      </c>
      <c r="O28" s="71" t="str">
        <f>IF('Wrksheet Input'!B33&lt;13," ",(IF(AND('Wrksheet Input'!B33&gt;12,'Wrksheet Input'!B33&lt;28),"\","X")))</f>
        <v xml:space="preserve"> </v>
      </c>
      <c r="P28" s="71" t="str">
        <f>IF('Wrksheet Input'!B33&lt;14," ",(IF(AND('Wrksheet Input'!B33&gt;13,'Wrksheet Input'!B33&lt;29),"\","X")))</f>
        <v xml:space="preserve"> </v>
      </c>
      <c r="Q28" s="72" t="str">
        <f>IF('Wrksheet Input'!B33&lt;15," ",(IF(AND('Wrksheet Input'!B33&gt;14,'Wrksheet Input'!B33&lt;30),"\","X")))</f>
        <v xml:space="preserve"> </v>
      </c>
      <c r="R28" s="29"/>
      <c r="T28" s="49">
        <f>T23+5</f>
        <v>35</v>
      </c>
      <c r="U28" s="70" t="str">
        <f>IF('Wrksheet Input'!C33=0," ",(IF(AND('Wrksheet Input'!C33&gt;0,'Wrksheet Input'!C33&lt;16),"\","X")))</f>
        <v>\</v>
      </c>
      <c r="V28" s="71" t="str">
        <f>IF('Wrksheet Input'!C33&lt;2," ",(IF(AND('Wrksheet Input'!C33&gt;1,'Wrksheet Input'!C33&lt;17),"\","X")))</f>
        <v>\</v>
      </c>
      <c r="W28" s="71" t="str">
        <f>IF('Wrksheet Input'!C33&lt;3," ",(IF(AND('Wrksheet Input'!C33&gt;2,'Wrksheet Input'!C33&lt;18),"\","X")))</f>
        <v>\</v>
      </c>
      <c r="X28" s="71" t="str">
        <f>IF('Wrksheet Input'!C33&lt;4," ",(IF(AND('Wrksheet Input'!C33&gt;3,'Wrksheet Input'!C33&lt;19),"\","X")))</f>
        <v xml:space="preserve"> </v>
      </c>
      <c r="Y28" s="72" t="str">
        <f>IF('Wrksheet Input'!C33&lt;5," ",(IF(AND('Wrksheet Input'!C33&gt;4,'Wrksheet Input'!C33&lt;20),"\","X")))</f>
        <v xml:space="preserve"> </v>
      </c>
      <c r="Z28" s="71" t="str">
        <f>IF('Wrksheet Input'!C33&lt;6," ",(IF(AND('Wrksheet Input'!C33&gt;5,'Wrksheet Input'!C33&lt;21),"\","X")))</f>
        <v xml:space="preserve"> </v>
      </c>
      <c r="AA28" s="71" t="str">
        <f>IF('Wrksheet Input'!C33&lt;7," ",(IF(AND('Wrksheet Input'!C33&gt;6,'Wrksheet Input'!C33&lt;22),"\","X")))</f>
        <v xml:space="preserve"> </v>
      </c>
      <c r="AB28" s="71" t="str">
        <f>IF('Wrksheet Input'!C33&lt;8," ",(IF(AND('Wrksheet Input'!C33&gt;7,'Wrksheet Input'!C33&lt;23),"\","X")))</f>
        <v xml:space="preserve"> </v>
      </c>
      <c r="AC28" s="71" t="str">
        <f>IF('Wrksheet Input'!C33&lt;9," ",(IF(AND('Wrksheet Input'!C33&gt;8,'Wrksheet Input'!C33&lt;24),"\","X")))</f>
        <v xml:space="preserve"> </v>
      </c>
      <c r="AD28" s="72" t="str">
        <f>IF('Wrksheet Input'!C33&lt;10," ",(IF(AND('Wrksheet Input'!C33&gt;9,'Wrksheet Input'!C33&lt;25),"\","X")))</f>
        <v xml:space="preserve"> </v>
      </c>
      <c r="AE28" s="71" t="str">
        <f>IF('Wrksheet Input'!C33&lt;11," ",(IF(AND('Wrksheet Input'!C33&gt;10,'Wrksheet Input'!C33&lt;26),"\","X")))</f>
        <v xml:space="preserve"> </v>
      </c>
      <c r="AF28" s="71" t="str">
        <f>IF('Wrksheet Input'!C33&lt;12," ",(IF(AND('Wrksheet Input'!C33&gt;11,'Wrksheet Input'!C33&lt;27),"\","X")))</f>
        <v xml:space="preserve"> </v>
      </c>
      <c r="AG28" s="71" t="str">
        <f>IF('Wrksheet Input'!C33&lt;13," ",(IF(AND('Wrksheet Input'!C33&gt;12,'Wrksheet Input'!C33&lt;28),"\","X")))</f>
        <v xml:space="preserve"> </v>
      </c>
      <c r="AH28" s="71" t="str">
        <f>IF('Wrksheet Input'!C33&lt;14," ",(IF(AND('Wrksheet Input'!C33&gt;13,'Wrksheet Input'!C33&lt;29),"\","X")))</f>
        <v xml:space="preserve"> </v>
      </c>
      <c r="AI28" s="72" t="str">
        <f>IF('Wrksheet Input'!C33&lt;15," ",(IF(AND('Wrksheet Input'!C33&gt;14,'Wrksheet Input'!C33&lt;30),"\","X")))</f>
        <v xml:space="preserve"> </v>
      </c>
      <c r="AJ28" s="29"/>
    </row>
    <row r="29" spans="1:36" ht="12.95" customHeight="1" x14ac:dyDescent="0.2">
      <c r="B29" s="49"/>
      <c r="C29" s="70" t="str">
        <f>IF('Wrksheet Input'!B34=0," ",(IF(AND('Wrksheet Input'!B34&gt;0,'Wrksheet Input'!B34&lt;16),"\","X")))</f>
        <v>\</v>
      </c>
      <c r="D29" s="71" t="str">
        <f>IF('Wrksheet Input'!B34&lt;2," ",(IF(AND('Wrksheet Input'!B34&gt;1,'Wrksheet Input'!B34&lt;17),"\","X")))</f>
        <v>\</v>
      </c>
      <c r="E29" s="71" t="str">
        <f>IF('Wrksheet Input'!B34&lt;3," ",(IF(AND('Wrksheet Input'!B34&gt;2,'Wrksheet Input'!B34&lt;18),"\","X")))</f>
        <v>\</v>
      </c>
      <c r="F29" s="71" t="str">
        <f>IF('Wrksheet Input'!B34&lt;4," ",(IF(AND('Wrksheet Input'!B34&gt;3,'Wrksheet Input'!B34&lt;19),"\","X")))</f>
        <v>\</v>
      </c>
      <c r="G29" s="72" t="str">
        <f>IF('Wrksheet Input'!B34&lt;5," ",(IF(AND('Wrksheet Input'!B34&gt;4,'Wrksheet Input'!B34&lt;20),"\","X")))</f>
        <v xml:space="preserve"> </v>
      </c>
      <c r="H29" s="71" t="str">
        <f>IF('Wrksheet Input'!B34&lt;6," ",(IF(AND('Wrksheet Input'!B34&gt;5,'Wrksheet Input'!B34&lt;21),"\","X")))</f>
        <v xml:space="preserve"> </v>
      </c>
      <c r="I29" s="71" t="str">
        <f>IF('Wrksheet Input'!B34&lt;7," ",(IF(AND('Wrksheet Input'!B34&gt;6,'Wrksheet Input'!B34&lt;22),"\","X")))</f>
        <v xml:space="preserve"> </v>
      </c>
      <c r="J29" s="71" t="str">
        <f>IF('Wrksheet Input'!B34&lt;8," ",(IF(AND('Wrksheet Input'!B34&gt;7,'Wrksheet Input'!B34&lt;23),"\","X")))</f>
        <v xml:space="preserve"> </v>
      </c>
      <c r="K29" s="71" t="str">
        <f>IF('Wrksheet Input'!B34&lt;9," ",(IF(AND('Wrksheet Input'!B34&gt;8,'Wrksheet Input'!B34&lt;24),"\","X")))</f>
        <v xml:space="preserve"> </v>
      </c>
      <c r="L29" s="72" t="str">
        <f>IF('Wrksheet Input'!B34&lt;10," ",(IF(AND('Wrksheet Input'!B34&gt;9,'Wrksheet Input'!B34&lt;25),"\","X")))</f>
        <v xml:space="preserve"> </v>
      </c>
      <c r="M29" s="71" t="str">
        <f>IF('Wrksheet Input'!B34&lt;11," ",(IF(AND('Wrksheet Input'!B34&gt;10,'Wrksheet Input'!B34&lt;26),"\","X")))</f>
        <v xml:space="preserve"> </v>
      </c>
      <c r="N29" s="71" t="str">
        <f>IF('Wrksheet Input'!B34&lt;12," ",(IF(AND('Wrksheet Input'!B34&gt;11,'Wrksheet Input'!B34&lt;27),"\","X")))</f>
        <v xml:space="preserve"> </v>
      </c>
      <c r="O29" s="71" t="str">
        <f>IF('Wrksheet Input'!B34&lt;13," ",(IF(AND('Wrksheet Input'!B34&gt;12,'Wrksheet Input'!B34&lt;28),"\","X")))</f>
        <v xml:space="preserve"> </v>
      </c>
      <c r="P29" s="71" t="str">
        <f>IF('Wrksheet Input'!B34&lt;14," ",(IF(AND('Wrksheet Input'!B34&gt;13,'Wrksheet Input'!B34&lt;29),"\","X")))</f>
        <v xml:space="preserve"> </v>
      </c>
      <c r="Q29" s="72" t="str">
        <f>IF('Wrksheet Input'!B34&lt;15," ",(IF(AND('Wrksheet Input'!B34&gt;14,'Wrksheet Input'!B34&lt;30),"\","X")))</f>
        <v xml:space="preserve"> </v>
      </c>
      <c r="R29" s="29"/>
      <c r="T29" s="49"/>
      <c r="U29" s="70" t="str">
        <f>IF('Wrksheet Input'!C34=0," ",(IF(AND('Wrksheet Input'!C34&gt;0,'Wrksheet Input'!C34&lt;16),"\","X")))</f>
        <v>\</v>
      </c>
      <c r="V29" s="71" t="str">
        <f>IF('Wrksheet Input'!C34&lt;2," ",(IF(AND('Wrksheet Input'!C34&gt;1,'Wrksheet Input'!C34&lt;17),"\","X")))</f>
        <v>\</v>
      </c>
      <c r="W29" s="71" t="str">
        <f>IF('Wrksheet Input'!C34&lt;3," ",(IF(AND('Wrksheet Input'!C34&gt;2,'Wrksheet Input'!C34&lt;18),"\","X")))</f>
        <v xml:space="preserve"> </v>
      </c>
      <c r="X29" s="71" t="str">
        <f>IF('Wrksheet Input'!C34&lt;4," ",(IF(AND('Wrksheet Input'!C34&gt;3,'Wrksheet Input'!C34&lt;19),"\","X")))</f>
        <v xml:space="preserve"> </v>
      </c>
      <c r="Y29" s="72" t="str">
        <f>IF('Wrksheet Input'!C34&lt;5," ",(IF(AND('Wrksheet Input'!C34&gt;4,'Wrksheet Input'!C34&lt;20),"\","X")))</f>
        <v xml:space="preserve"> </v>
      </c>
      <c r="Z29" s="71" t="str">
        <f>IF('Wrksheet Input'!C34&lt;6," ",(IF(AND('Wrksheet Input'!C34&gt;5,'Wrksheet Input'!C34&lt;21),"\","X")))</f>
        <v xml:space="preserve"> </v>
      </c>
      <c r="AA29" s="71" t="str">
        <f>IF('Wrksheet Input'!C34&lt;7," ",(IF(AND('Wrksheet Input'!C34&gt;6,'Wrksheet Input'!C34&lt;22),"\","X")))</f>
        <v xml:space="preserve"> </v>
      </c>
      <c r="AB29" s="71" t="str">
        <f>IF('Wrksheet Input'!C34&lt;8," ",(IF(AND('Wrksheet Input'!C34&gt;7,'Wrksheet Input'!C34&lt;23),"\","X")))</f>
        <v xml:space="preserve"> </v>
      </c>
      <c r="AC29" s="71" t="str">
        <f>IF('Wrksheet Input'!C34&lt;9," ",(IF(AND('Wrksheet Input'!C34&gt;8,'Wrksheet Input'!C34&lt;24),"\","X")))</f>
        <v xml:space="preserve"> </v>
      </c>
      <c r="AD29" s="72" t="str">
        <f>IF('Wrksheet Input'!C34&lt;10," ",(IF(AND('Wrksheet Input'!C34&gt;9,'Wrksheet Input'!C34&lt;25),"\","X")))</f>
        <v xml:space="preserve"> </v>
      </c>
      <c r="AE29" s="71" t="str">
        <f>IF('Wrksheet Input'!C34&lt;11," ",(IF(AND('Wrksheet Input'!C34&gt;10,'Wrksheet Input'!C34&lt;26),"\","X")))</f>
        <v xml:space="preserve"> </v>
      </c>
      <c r="AF29" s="71" t="str">
        <f>IF('Wrksheet Input'!C34&lt;12," ",(IF(AND('Wrksheet Input'!C34&gt;11,'Wrksheet Input'!C34&lt;27),"\","X")))</f>
        <v xml:space="preserve"> </v>
      </c>
      <c r="AG29" s="71" t="str">
        <f>IF('Wrksheet Input'!C34&lt;13," ",(IF(AND('Wrksheet Input'!C34&gt;12,'Wrksheet Input'!C34&lt;28),"\","X")))</f>
        <v xml:space="preserve"> </v>
      </c>
      <c r="AH29" s="71" t="str">
        <f>IF('Wrksheet Input'!C34&lt;14," ",(IF(AND('Wrksheet Input'!C34&gt;13,'Wrksheet Input'!C34&lt;29),"\","X")))</f>
        <v xml:space="preserve"> </v>
      </c>
      <c r="AI29" s="72" t="str">
        <f>IF('Wrksheet Input'!C34&lt;15," ",(IF(AND('Wrksheet Input'!C34&gt;14,'Wrksheet Input'!C34&lt;30),"\","X")))</f>
        <v xml:space="preserve"> </v>
      </c>
      <c r="AJ29" s="29"/>
    </row>
    <row r="30" spans="1:36" ht="12.95" customHeight="1" x14ac:dyDescent="0.2">
      <c r="B30" s="44"/>
      <c r="C30" s="70" t="str">
        <f>IF('Wrksheet Input'!B35=0," ",(IF(AND('Wrksheet Input'!B35&gt;0,'Wrksheet Input'!B35&lt;16),"\","X")))</f>
        <v>\</v>
      </c>
      <c r="D30" s="71" t="str">
        <f>IF('Wrksheet Input'!B35&lt;2," ",(IF(AND('Wrksheet Input'!B35&gt;1,'Wrksheet Input'!B35&lt;17),"\","X")))</f>
        <v>\</v>
      </c>
      <c r="E30" s="71" t="str">
        <f>IF('Wrksheet Input'!B35&lt;3," ",(IF(AND('Wrksheet Input'!B35&gt;2,'Wrksheet Input'!B35&lt;18),"\","X")))</f>
        <v>\</v>
      </c>
      <c r="F30" s="71" t="str">
        <f>IF('Wrksheet Input'!B35&lt;4," ",(IF(AND('Wrksheet Input'!B35&gt;3,'Wrksheet Input'!B35&lt;19),"\","X")))</f>
        <v>\</v>
      </c>
      <c r="G30" s="72" t="str">
        <f>IF('Wrksheet Input'!B35&lt;5," ",(IF(AND('Wrksheet Input'!B35&gt;4,'Wrksheet Input'!B35&lt;20),"\","X")))</f>
        <v>\</v>
      </c>
      <c r="H30" s="71" t="str">
        <f>IF('Wrksheet Input'!B35&lt;6," ",(IF(AND('Wrksheet Input'!B35&gt;5,'Wrksheet Input'!B35&lt;21),"\","X")))</f>
        <v>\</v>
      </c>
      <c r="I30" s="71" t="str">
        <f>IF('Wrksheet Input'!B35&lt;7," ",(IF(AND('Wrksheet Input'!B35&gt;6,'Wrksheet Input'!B35&lt;22),"\","X")))</f>
        <v xml:space="preserve"> </v>
      </c>
      <c r="J30" s="71" t="str">
        <f>IF('Wrksheet Input'!B35&lt;8," ",(IF(AND('Wrksheet Input'!B35&gt;7,'Wrksheet Input'!B35&lt;23),"\","X")))</f>
        <v xml:space="preserve"> </v>
      </c>
      <c r="K30" s="71" t="str">
        <f>IF('Wrksheet Input'!B35&lt;9," ",(IF(AND('Wrksheet Input'!B35&gt;8,'Wrksheet Input'!B35&lt;24),"\","X")))</f>
        <v xml:space="preserve"> </v>
      </c>
      <c r="L30" s="72" t="str">
        <f>IF('Wrksheet Input'!B35&lt;10," ",(IF(AND('Wrksheet Input'!B35&gt;9,'Wrksheet Input'!B35&lt;25),"\","X")))</f>
        <v xml:space="preserve"> </v>
      </c>
      <c r="M30" s="71" t="str">
        <f>IF('Wrksheet Input'!B35&lt;11," ",(IF(AND('Wrksheet Input'!B35&gt;10,'Wrksheet Input'!B35&lt;26),"\","X")))</f>
        <v xml:space="preserve"> </v>
      </c>
      <c r="N30" s="71" t="str">
        <f>IF('Wrksheet Input'!B35&lt;12," ",(IF(AND('Wrksheet Input'!B35&gt;11,'Wrksheet Input'!B35&lt;27),"\","X")))</f>
        <v xml:space="preserve"> </v>
      </c>
      <c r="O30" s="71" t="str">
        <f>IF('Wrksheet Input'!B35&lt;13," ",(IF(AND('Wrksheet Input'!B35&gt;12,'Wrksheet Input'!B35&lt;28),"\","X")))</f>
        <v xml:space="preserve"> </v>
      </c>
      <c r="P30" s="71" t="str">
        <f>IF('Wrksheet Input'!B35&lt;14," ",(IF(AND('Wrksheet Input'!B35&gt;13,'Wrksheet Input'!B35&lt;29),"\","X")))</f>
        <v xml:space="preserve"> </v>
      </c>
      <c r="Q30" s="72" t="str">
        <f>IF('Wrksheet Input'!B35&lt;15," ",(IF(AND('Wrksheet Input'!B35&gt;14,'Wrksheet Input'!B35&lt;30),"\","X")))</f>
        <v xml:space="preserve"> </v>
      </c>
      <c r="R30" s="29"/>
      <c r="T30" s="44"/>
      <c r="U30" s="70" t="str">
        <f>IF('Wrksheet Input'!C35=0," ",(IF(AND('Wrksheet Input'!C35&gt;0,'Wrksheet Input'!C35&lt;16),"\","X")))</f>
        <v>\</v>
      </c>
      <c r="V30" s="71" t="str">
        <f>IF('Wrksheet Input'!C35&lt;2," ",(IF(AND('Wrksheet Input'!C35&gt;1,'Wrksheet Input'!C35&lt;17),"\","X")))</f>
        <v>\</v>
      </c>
      <c r="W30" s="71" t="str">
        <f>IF('Wrksheet Input'!C35&lt;3," ",(IF(AND('Wrksheet Input'!C35&gt;2,'Wrksheet Input'!C35&lt;18),"\","X")))</f>
        <v>\</v>
      </c>
      <c r="X30" s="71" t="str">
        <f>IF('Wrksheet Input'!C35&lt;4," ",(IF(AND('Wrksheet Input'!C35&gt;3,'Wrksheet Input'!C35&lt;19),"\","X")))</f>
        <v xml:space="preserve"> </v>
      </c>
      <c r="Y30" s="72" t="str">
        <f>IF('Wrksheet Input'!C35&lt;5," ",(IF(AND('Wrksheet Input'!C35&gt;4,'Wrksheet Input'!C35&lt;20),"\","X")))</f>
        <v xml:space="preserve"> </v>
      </c>
      <c r="Z30" s="71" t="str">
        <f>IF('Wrksheet Input'!C35&lt;6," ",(IF(AND('Wrksheet Input'!C35&gt;5,'Wrksheet Input'!C35&lt;21),"\","X")))</f>
        <v xml:space="preserve"> </v>
      </c>
      <c r="AA30" s="71" t="str">
        <f>IF('Wrksheet Input'!C35&lt;7," ",(IF(AND('Wrksheet Input'!C35&gt;6,'Wrksheet Input'!C35&lt;22),"\","X")))</f>
        <v xml:space="preserve"> </v>
      </c>
      <c r="AB30" s="71" t="str">
        <f>IF('Wrksheet Input'!C35&lt;8," ",(IF(AND('Wrksheet Input'!C35&gt;7,'Wrksheet Input'!C35&lt;23),"\","X")))</f>
        <v xml:space="preserve"> </v>
      </c>
      <c r="AC30" s="71" t="str">
        <f>IF('Wrksheet Input'!C35&lt;9," ",(IF(AND('Wrksheet Input'!C35&gt;8,'Wrksheet Input'!C35&lt;24),"\","X")))</f>
        <v xml:space="preserve"> </v>
      </c>
      <c r="AD30" s="72" t="str">
        <f>IF('Wrksheet Input'!C35&lt;10," ",(IF(AND('Wrksheet Input'!C35&gt;9,'Wrksheet Input'!C35&lt;25),"\","X")))</f>
        <v xml:space="preserve"> </v>
      </c>
      <c r="AE30" s="71" t="str">
        <f>IF('Wrksheet Input'!C35&lt;11," ",(IF(AND('Wrksheet Input'!C35&gt;10,'Wrksheet Input'!C35&lt;26),"\","X")))</f>
        <v xml:space="preserve"> </v>
      </c>
      <c r="AF30" s="71" t="str">
        <f>IF('Wrksheet Input'!C35&lt;12," ",(IF(AND('Wrksheet Input'!C35&gt;11,'Wrksheet Input'!C35&lt;27),"\","X")))</f>
        <v xml:space="preserve"> </v>
      </c>
      <c r="AG30" s="71" t="str">
        <f>IF('Wrksheet Input'!C35&lt;13," ",(IF(AND('Wrksheet Input'!C35&gt;12,'Wrksheet Input'!C35&lt;28),"\","X")))</f>
        <v xml:space="preserve"> </v>
      </c>
      <c r="AH30" s="71" t="str">
        <f>IF('Wrksheet Input'!C35&lt;14," ",(IF(AND('Wrksheet Input'!C35&gt;13,'Wrksheet Input'!C35&lt;29),"\","X")))</f>
        <v xml:space="preserve"> </v>
      </c>
      <c r="AI30" s="72" t="str">
        <f>IF('Wrksheet Input'!C35&lt;15," ",(IF(AND('Wrksheet Input'!C35&gt;14,'Wrksheet Input'!C35&lt;30),"\","X")))</f>
        <v xml:space="preserve"> </v>
      </c>
      <c r="AJ30" s="29"/>
    </row>
    <row r="31" spans="1:36" ht="12.95" customHeight="1" x14ac:dyDescent="0.2">
      <c r="B31" s="44"/>
      <c r="C31" s="70" t="str">
        <f>IF('Wrksheet Input'!B36=0," ",(IF(AND('Wrksheet Input'!B36&gt;0,'Wrksheet Input'!B36&lt;16),"\","X")))</f>
        <v>\</v>
      </c>
      <c r="D31" s="71" t="str">
        <f>IF('Wrksheet Input'!B36&lt;2," ",(IF(AND('Wrksheet Input'!B36&gt;1,'Wrksheet Input'!B36&lt;17),"\","X")))</f>
        <v>\</v>
      </c>
      <c r="E31" s="71" t="str">
        <f>IF('Wrksheet Input'!B36&lt;3," ",(IF(AND('Wrksheet Input'!B36&gt;2,'Wrksheet Input'!B36&lt;18),"\","X")))</f>
        <v>\</v>
      </c>
      <c r="F31" s="71" t="str">
        <f>IF('Wrksheet Input'!B36&lt;4," ",(IF(AND('Wrksheet Input'!B36&gt;3,'Wrksheet Input'!B36&lt;19),"\","X")))</f>
        <v>\</v>
      </c>
      <c r="G31" s="72" t="str">
        <f>IF('Wrksheet Input'!B36&lt;5," ",(IF(AND('Wrksheet Input'!B36&gt;4,'Wrksheet Input'!B36&lt;20),"\","X")))</f>
        <v>\</v>
      </c>
      <c r="H31" s="71" t="str">
        <f>IF('Wrksheet Input'!B36&lt;6," ",(IF(AND('Wrksheet Input'!B36&gt;5,'Wrksheet Input'!B36&lt;21),"\","X")))</f>
        <v xml:space="preserve"> </v>
      </c>
      <c r="I31" s="71" t="str">
        <f>IF('Wrksheet Input'!B36&lt;7," ",(IF(AND('Wrksheet Input'!B36&gt;6,'Wrksheet Input'!B36&lt;22),"\","X")))</f>
        <v xml:space="preserve"> </v>
      </c>
      <c r="J31" s="71" t="str">
        <f>IF('Wrksheet Input'!B36&lt;8," ",(IF(AND('Wrksheet Input'!B36&gt;7,'Wrksheet Input'!B36&lt;23),"\","X")))</f>
        <v xml:space="preserve"> </v>
      </c>
      <c r="K31" s="71" t="str">
        <f>IF('Wrksheet Input'!B36&lt;9," ",(IF(AND('Wrksheet Input'!B36&gt;8,'Wrksheet Input'!B36&lt;24),"\","X")))</f>
        <v xml:space="preserve"> </v>
      </c>
      <c r="L31" s="72" t="str">
        <f>IF('Wrksheet Input'!B36&lt;10," ",(IF(AND('Wrksheet Input'!B36&gt;9,'Wrksheet Input'!B36&lt;25),"\","X")))</f>
        <v xml:space="preserve"> </v>
      </c>
      <c r="M31" s="71" t="str">
        <f>IF('Wrksheet Input'!B36&lt;11," ",(IF(AND('Wrksheet Input'!B36&gt;10,'Wrksheet Input'!B36&lt;26),"\","X")))</f>
        <v xml:space="preserve"> </v>
      </c>
      <c r="N31" s="71" t="str">
        <f>IF('Wrksheet Input'!B36&lt;12," ",(IF(AND('Wrksheet Input'!B36&gt;11,'Wrksheet Input'!B36&lt;27),"\","X")))</f>
        <v xml:space="preserve"> </v>
      </c>
      <c r="O31" s="71" t="str">
        <f>IF('Wrksheet Input'!B36&lt;13," ",(IF(AND('Wrksheet Input'!B36&gt;12,'Wrksheet Input'!B36&lt;28),"\","X")))</f>
        <v xml:space="preserve"> </v>
      </c>
      <c r="P31" s="71" t="str">
        <f>IF('Wrksheet Input'!B36&lt;14," ",(IF(AND('Wrksheet Input'!B36&gt;13,'Wrksheet Input'!B36&lt;29),"\","X")))</f>
        <v xml:space="preserve"> </v>
      </c>
      <c r="Q31" s="72" t="str">
        <f>IF('Wrksheet Input'!B36&lt;15," ",(IF(AND('Wrksheet Input'!B36&gt;14,'Wrksheet Input'!B36&lt;30),"\","X")))</f>
        <v xml:space="preserve"> </v>
      </c>
      <c r="R31" s="29"/>
      <c r="T31" s="44"/>
      <c r="U31" s="70" t="str">
        <f>IF('Wrksheet Input'!C36=0," ",(IF(AND('Wrksheet Input'!C36&gt;0,'Wrksheet Input'!C36&lt;16),"\","X")))</f>
        <v>\</v>
      </c>
      <c r="V31" s="71" t="str">
        <f>IF('Wrksheet Input'!C36&lt;2," ",(IF(AND('Wrksheet Input'!C36&gt;1,'Wrksheet Input'!C36&lt;17),"\","X")))</f>
        <v>\</v>
      </c>
      <c r="W31" s="71" t="str">
        <f>IF('Wrksheet Input'!C36&lt;3," ",(IF(AND('Wrksheet Input'!C36&gt;2,'Wrksheet Input'!C36&lt;18),"\","X")))</f>
        <v>\</v>
      </c>
      <c r="X31" s="71" t="str">
        <f>IF('Wrksheet Input'!C36&lt;4," ",(IF(AND('Wrksheet Input'!C36&gt;3,'Wrksheet Input'!C36&lt;19),"\","X")))</f>
        <v>\</v>
      </c>
      <c r="Y31" s="72" t="str">
        <f>IF('Wrksheet Input'!C36&lt;5," ",(IF(AND('Wrksheet Input'!C36&gt;4,'Wrksheet Input'!C36&lt;20),"\","X")))</f>
        <v>\</v>
      </c>
      <c r="Z31" s="71" t="str">
        <f>IF('Wrksheet Input'!C36&lt;6," ",(IF(AND('Wrksheet Input'!C36&gt;5,'Wrksheet Input'!C36&lt;21),"\","X")))</f>
        <v>\</v>
      </c>
      <c r="AA31" s="71" t="str">
        <f>IF('Wrksheet Input'!C36&lt;7," ",(IF(AND('Wrksheet Input'!C36&gt;6,'Wrksheet Input'!C36&lt;22),"\","X")))</f>
        <v>\</v>
      </c>
      <c r="AB31" s="71" t="str">
        <f>IF('Wrksheet Input'!C36&lt;8," ",(IF(AND('Wrksheet Input'!C36&gt;7,'Wrksheet Input'!C36&lt;23),"\","X")))</f>
        <v xml:space="preserve"> </v>
      </c>
      <c r="AC31" s="71" t="str">
        <f>IF('Wrksheet Input'!C36&lt;9," ",(IF(AND('Wrksheet Input'!C36&gt;8,'Wrksheet Input'!C36&lt;24),"\","X")))</f>
        <v xml:space="preserve"> </v>
      </c>
      <c r="AD31" s="72" t="str">
        <f>IF('Wrksheet Input'!C36&lt;10," ",(IF(AND('Wrksheet Input'!C36&gt;9,'Wrksheet Input'!C36&lt;25),"\","X")))</f>
        <v xml:space="preserve"> </v>
      </c>
      <c r="AE31" s="71" t="str">
        <f>IF('Wrksheet Input'!C36&lt;11," ",(IF(AND('Wrksheet Input'!C36&gt;10,'Wrksheet Input'!C36&lt;26),"\","X")))</f>
        <v xml:space="preserve"> </v>
      </c>
      <c r="AF31" s="71" t="str">
        <f>IF('Wrksheet Input'!C36&lt;12," ",(IF(AND('Wrksheet Input'!C36&gt;11,'Wrksheet Input'!C36&lt;27),"\","X")))</f>
        <v xml:space="preserve"> </v>
      </c>
      <c r="AG31" s="71" t="str">
        <f>IF('Wrksheet Input'!C36&lt;13," ",(IF(AND('Wrksheet Input'!C36&gt;12,'Wrksheet Input'!C36&lt;28),"\","X")))</f>
        <v xml:space="preserve"> </v>
      </c>
      <c r="AH31" s="71" t="str">
        <f>IF('Wrksheet Input'!C36&lt;14," ",(IF(AND('Wrksheet Input'!C36&gt;13,'Wrksheet Input'!C36&lt;29),"\","X")))</f>
        <v xml:space="preserve"> </v>
      </c>
      <c r="AI31" s="72" t="str">
        <f>IF('Wrksheet Input'!C36&lt;15," ",(IF(AND('Wrksheet Input'!C36&gt;14,'Wrksheet Input'!C36&lt;30),"\","X")))</f>
        <v xml:space="preserve"> </v>
      </c>
      <c r="AJ31" s="29"/>
    </row>
    <row r="32" spans="1:36" ht="12.95" customHeight="1" thickBot="1" x14ac:dyDescent="0.25">
      <c r="A32" s="96" t="s">
        <v>43</v>
      </c>
      <c r="C32" s="73" t="str">
        <f>IF('Wrksheet Input'!B37=0," ",(IF(AND('Wrksheet Input'!B37&gt;0,'Wrksheet Input'!B37&lt;16),"\","X")))</f>
        <v>\</v>
      </c>
      <c r="D32" s="74" t="str">
        <f>IF('Wrksheet Input'!B37&lt;2," ",(IF(AND('Wrksheet Input'!B37&gt;1,'Wrksheet Input'!B37&lt;17),"\","X")))</f>
        <v>\</v>
      </c>
      <c r="E32" s="74" t="str">
        <f>IF('Wrksheet Input'!B37&lt;3," ",(IF(AND('Wrksheet Input'!B37&gt;2,'Wrksheet Input'!B37&lt;18),"\","X")))</f>
        <v>\</v>
      </c>
      <c r="F32" s="74" t="str">
        <f>IF('Wrksheet Input'!B37&lt;4," ",(IF(AND('Wrksheet Input'!B37&gt;3,'Wrksheet Input'!B37&lt;19),"\","X")))</f>
        <v>\</v>
      </c>
      <c r="G32" s="75" t="str">
        <f>IF('Wrksheet Input'!B37&lt;5," ",(IF(AND('Wrksheet Input'!B37&gt;4,'Wrksheet Input'!B37&lt;20),"\","X")))</f>
        <v>\</v>
      </c>
      <c r="H32" s="74" t="str">
        <f>IF('Wrksheet Input'!B37&lt;6," ",(IF(AND('Wrksheet Input'!B37&gt;5,'Wrksheet Input'!B37&lt;21),"\","X")))</f>
        <v>\</v>
      </c>
      <c r="I32" s="74" t="str">
        <f>IF('Wrksheet Input'!B37&lt;7," ",(IF(AND('Wrksheet Input'!B37&gt;6,'Wrksheet Input'!B37&lt;22),"\","X")))</f>
        <v>\</v>
      </c>
      <c r="J32" s="74" t="str">
        <f>IF('Wrksheet Input'!B37&lt;8," ",(IF(AND('Wrksheet Input'!B37&gt;7,'Wrksheet Input'!B37&lt;23),"\","X")))</f>
        <v xml:space="preserve"> </v>
      </c>
      <c r="K32" s="74" t="str">
        <f>IF('Wrksheet Input'!B37&lt;9," ",(IF(AND('Wrksheet Input'!B37&gt;8,'Wrksheet Input'!B37&lt;24),"\","X")))</f>
        <v xml:space="preserve"> </v>
      </c>
      <c r="L32" s="75" t="str">
        <f>IF('Wrksheet Input'!B37&lt;10," ",(IF(AND('Wrksheet Input'!B37&gt;9,'Wrksheet Input'!B37&lt;25),"\","X")))</f>
        <v xml:space="preserve"> </v>
      </c>
      <c r="M32" s="74" t="str">
        <f>IF('Wrksheet Input'!B37&lt;11," ",(IF(AND('Wrksheet Input'!B37&gt;10,'Wrksheet Input'!B37&lt;26),"\","X")))</f>
        <v xml:space="preserve"> </v>
      </c>
      <c r="N32" s="74" t="str">
        <f>IF('Wrksheet Input'!B37&lt;12," ",(IF(AND('Wrksheet Input'!B37&gt;11,'Wrksheet Input'!B37&lt;27),"\","X")))</f>
        <v xml:space="preserve"> </v>
      </c>
      <c r="O32" s="74" t="str">
        <f>IF('Wrksheet Input'!B37&lt;13," ",(IF(AND('Wrksheet Input'!B37&gt;12,'Wrksheet Input'!B37&lt;28),"\","X")))</f>
        <v xml:space="preserve"> </v>
      </c>
      <c r="P32" s="74" t="str">
        <f>IF('Wrksheet Input'!B37&lt;14," ",(IF(AND('Wrksheet Input'!B37&gt;13,'Wrksheet Input'!B37&lt;29),"\","X")))</f>
        <v xml:space="preserve"> </v>
      </c>
      <c r="Q32" s="75" t="str">
        <f>IF('Wrksheet Input'!B37&lt;15," ",(IF(AND('Wrksheet Input'!B37&gt;14,'Wrksheet Input'!B37&lt;30),"\","X")))</f>
        <v xml:space="preserve"> </v>
      </c>
      <c r="R32" s="29"/>
      <c r="S32" s="96" t="s">
        <v>43</v>
      </c>
      <c r="U32" s="73" t="str">
        <f>IF('Wrksheet Input'!C37=0," ",(IF(AND('Wrksheet Input'!C37&gt;0,'Wrksheet Input'!C37&lt;16),"\","X")))</f>
        <v>\</v>
      </c>
      <c r="V32" s="74" t="str">
        <f>IF('Wrksheet Input'!C37&lt;2," ",(IF(AND('Wrksheet Input'!C37&gt;1,'Wrksheet Input'!C37&lt;17),"\","X")))</f>
        <v>\</v>
      </c>
      <c r="W32" s="74" t="str">
        <f>IF('Wrksheet Input'!C37&lt;3," ",(IF(AND('Wrksheet Input'!C37&gt;2,'Wrksheet Input'!C37&lt;18),"\","X")))</f>
        <v>\</v>
      </c>
      <c r="X32" s="74" t="str">
        <f>IF('Wrksheet Input'!C37&lt;4," ",(IF(AND('Wrksheet Input'!C37&gt;3,'Wrksheet Input'!C37&lt;19),"\","X")))</f>
        <v>\</v>
      </c>
      <c r="Y32" s="75" t="str">
        <f>IF('Wrksheet Input'!C37&lt;5," ",(IF(AND('Wrksheet Input'!C37&gt;4,'Wrksheet Input'!C37&lt;20),"\","X")))</f>
        <v>\</v>
      </c>
      <c r="Z32" s="74" t="str">
        <f>IF('Wrksheet Input'!C37&lt;6," ",(IF(AND('Wrksheet Input'!C37&gt;5,'Wrksheet Input'!C37&lt;21),"\","X")))</f>
        <v>\</v>
      </c>
      <c r="AA32" s="74" t="str">
        <f>IF('Wrksheet Input'!C37&lt;7," ",(IF(AND('Wrksheet Input'!C37&gt;6,'Wrksheet Input'!C37&lt;22),"\","X")))</f>
        <v>\</v>
      </c>
      <c r="AB32" s="74" t="str">
        <f>IF('Wrksheet Input'!C37&lt;8," ",(IF(AND('Wrksheet Input'!C37&gt;7,'Wrksheet Input'!C37&lt;23),"\","X")))</f>
        <v>\</v>
      </c>
      <c r="AC32" s="74" t="str">
        <f>IF('Wrksheet Input'!C37&lt;9," ",(IF(AND('Wrksheet Input'!C37&gt;8,'Wrksheet Input'!C37&lt;24),"\","X")))</f>
        <v>\</v>
      </c>
      <c r="AD32" s="75" t="str">
        <f>IF('Wrksheet Input'!C37&lt;10," ",(IF(AND('Wrksheet Input'!C37&gt;9,'Wrksheet Input'!C37&lt;25),"\","X")))</f>
        <v>\</v>
      </c>
      <c r="AE32" s="74" t="str">
        <f>IF('Wrksheet Input'!C37&lt;11," ",(IF(AND('Wrksheet Input'!C37&gt;10,'Wrksheet Input'!C37&lt;26),"\","X")))</f>
        <v>\</v>
      </c>
      <c r="AF32" s="74" t="str">
        <f>IF('Wrksheet Input'!C37&lt;12," ",(IF(AND('Wrksheet Input'!C37&gt;11,'Wrksheet Input'!C37&lt;27),"\","X")))</f>
        <v>\</v>
      </c>
      <c r="AG32" s="74" t="str">
        <f>IF('Wrksheet Input'!C37&lt;13," ",(IF(AND('Wrksheet Input'!C37&gt;12,'Wrksheet Input'!C37&lt;28),"\","X")))</f>
        <v>\</v>
      </c>
      <c r="AH32" s="74" t="str">
        <f>IF('Wrksheet Input'!C37&lt;14," ",(IF(AND('Wrksheet Input'!C37&gt;13,'Wrksheet Input'!C37&lt;29),"\","X")))</f>
        <v xml:space="preserve"> </v>
      </c>
      <c r="AI32" s="75" t="str">
        <f>IF('Wrksheet Input'!C37&lt;15," ",(IF(AND('Wrksheet Input'!C37&gt;14,'Wrksheet Input'!C37&lt;30),"\","X")))</f>
        <v xml:space="preserve"> </v>
      </c>
      <c r="AJ32" s="29"/>
    </row>
    <row r="33" spans="1:36" ht="12.95" customHeight="1" x14ac:dyDescent="0.2">
      <c r="A33" s="96"/>
      <c r="B33" s="49">
        <f>B28+5</f>
        <v>40</v>
      </c>
      <c r="C33" s="70" t="str">
        <f>IF('Wrksheet Input'!B38=0," ",(IF(AND('Wrksheet Input'!B38&gt;0,'Wrksheet Input'!B38&lt;16),"\","X")))</f>
        <v>\</v>
      </c>
      <c r="D33" s="71" t="str">
        <f>IF('Wrksheet Input'!B38&lt;2," ",(IF(AND('Wrksheet Input'!B38&gt;1,'Wrksheet Input'!B38&lt;17),"\","X")))</f>
        <v>\</v>
      </c>
      <c r="E33" s="71" t="str">
        <f>IF('Wrksheet Input'!B38&lt;3," ",(IF(AND('Wrksheet Input'!B38&gt;2,'Wrksheet Input'!B38&lt;18),"\","X")))</f>
        <v>\</v>
      </c>
      <c r="F33" s="71" t="str">
        <f>IF('Wrksheet Input'!B38&lt;4," ",(IF(AND('Wrksheet Input'!B38&gt;3,'Wrksheet Input'!B38&lt;19),"\","X")))</f>
        <v>\</v>
      </c>
      <c r="G33" s="72" t="str">
        <f>IF('Wrksheet Input'!B38&lt;5," ",(IF(AND('Wrksheet Input'!B38&gt;4,'Wrksheet Input'!B38&lt;20),"\","X")))</f>
        <v>\</v>
      </c>
      <c r="H33" s="71" t="str">
        <f>IF('Wrksheet Input'!B38&lt;6," ",(IF(AND('Wrksheet Input'!B38&gt;5,'Wrksheet Input'!B38&lt;21),"\","X")))</f>
        <v>\</v>
      </c>
      <c r="I33" s="71" t="str">
        <f>IF('Wrksheet Input'!B38&lt;7," ",(IF(AND('Wrksheet Input'!B38&gt;6,'Wrksheet Input'!B38&lt;22),"\","X")))</f>
        <v>\</v>
      </c>
      <c r="J33" s="71" t="str">
        <f>IF('Wrksheet Input'!B38&lt;8," ",(IF(AND('Wrksheet Input'!B38&gt;7,'Wrksheet Input'!B38&lt;23),"\","X")))</f>
        <v>\</v>
      </c>
      <c r="K33" s="71" t="str">
        <f>IF('Wrksheet Input'!B38&lt;9," ",(IF(AND('Wrksheet Input'!B38&gt;8,'Wrksheet Input'!B38&lt;24),"\","X")))</f>
        <v>\</v>
      </c>
      <c r="L33" s="72" t="str">
        <f>IF('Wrksheet Input'!B38&lt;10," ",(IF(AND('Wrksheet Input'!B38&gt;9,'Wrksheet Input'!B38&lt;25),"\","X")))</f>
        <v xml:space="preserve"> </v>
      </c>
      <c r="M33" s="71" t="str">
        <f>IF('Wrksheet Input'!B38&lt;11," ",(IF(AND('Wrksheet Input'!B38&gt;10,'Wrksheet Input'!B38&lt;26),"\","X")))</f>
        <v xml:space="preserve"> </v>
      </c>
      <c r="N33" s="71" t="str">
        <f>IF('Wrksheet Input'!B38&lt;12," ",(IF(AND('Wrksheet Input'!B38&gt;11,'Wrksheet Input'!B38&lt;27),"\","X")))</f>
        <v xml:space="preserve"> </v>
      </c>
      <c r="O33" s="71" t="str">
        <f>IF('Wrksheet Input'!B38&lt;13," ",(IF(AND('Wrksheet Input'!B38&gt;12,'Wrksheet Input'!B38&lt;28),"\","X")))</f>
        <v xml:space="preserve"> </v>
      </c>
      <c r="P33" s="71" t="str">
        <f>IF('Wrksheet Input'!B38&lt;14," ",(IF(AND('Wrksheet Input'!B38&gt;13,'Wrksheet Input'!B38&lt;29),"\","X")))</f>
        <v xml:space="preserve"> </v>
      </c>
      <c r="Q33" s="72" t="str">
        <f>IF('Wrksheet Input'!B38&lt;15," ",(IF(AND('Wrksheet Input'!B38&gt;14,'Wrksheet Input'!B38&lt;30),"\","X")))</f>
        <v xml:space="preserve"> </v>
      </c>
      <c r="R33" s="29"/>
      <c r="S33" s="96"/>
      <c r="T33" s="49">
        <f>T28+5</f>
        <v>40</v>
      </c>
      <c r="U33" s="70" t="str">
        <f>IF('Wrksheet Input'!C38=0," ",(IF(AND('Wrksheet Input'!C38&gt;0,'Wrksheet Input'!C38&lt;16),"\","X")))</f>
        <v>X</v>
      </c>
      <c r="V33" s="71" t="str">
        <f>IF('Wrksheet Input'!C38&lt;2," ",(IF(AND('Wrksheet Input'!C38&gt;1,'Wrksheet Input'!C38&lt;17),"\","X")))</f>
        <v>X</v>
      </c>
      <c r="W33" s="71" t="str">
        <f>IF('Wrksheet Input'!C38&lt;3," ",(IF(AND('Wrksheet Input'!C38&gt;2,'Wrksheet Input'!C38&lt;18),"\","X")))</f>
        <v>X</v>
      </c>
      <c r="X33" s="71" t="str">
        <f>IF('Wrksheet Input'!C38&lt;4," ",(IF(AND('Wrksheet Input'!C38&gt;3,'Wrksheet Input'!C38&lt;19),"\","X")))</f>
        <v>\</v>
      </c>
      <c r="Y33" s="72" t="str">
        <f>IF('Wrksheet Input'!C38&lt;5," ",(IF(AND('Wrksheet Input'!C38&gt;4,'Wrksheet Input'!C38&lt;20),"\","X")))</f>
        <v>\</v>
      </c>
      <c r="Z33" s="71" t="str">
        <f>IF('Wrksheet Input'!C38&lt;6," ",(IF(AND('Wrksheet Input'!C38&gt;5,'Wrksheet Input'!C38&lt;21),"\","X")))</f>
        <v>\</v>
      </c>
      <c r="AA33" s="71" t="str">
        <f>IF('Wrksheet Input'!C38&lt;7," ",(IF(AND('Wrksheet Input'!C38&gt;6,'Wrksheet Input'!C38&lt;22),"\","X")))</f>
        <v>\</v>
      </c>
      <c r="AB33" s="71" t="str">
        <f>IF('Wrksheet Input'!C38&lt;8," ",(IF(AND('Wrksheet Input'!C38&gt;7,'Wrksheet Input'!C38&lt;23),"\","X")))</f>
        <v>\</v>
      </c>
      <c r="AC33" s="71" t="str">
        <f>IF('Wrksheet Input'!C38&lt;9," ",(IF(AND('Wrksheet Input'!C38&gt;8,'Wrksheet Input'!C38&lt;24),"\","X")))</f>
        <v>\</v>
      </c>
      <c r="AD33" s="72" t="str">
        <f>IF('Wrksheet Input'!C38&lt;10," ",(IF(AND('Wrksheet Input'!C38&gt;9,'Wrksheet Input'!C38&lt;25),"\","X")))</f>
        <v>\</v>
      </c>
      <c r="AE33" s="71" t="str">
        <f>IF('Wrksheet Input'!C38&lt;11," ",(IF(AND('Wrksheet Input'!C38&gt;10,'Wrksheet Input'!C38&lt;26),"\","X")))</f>
        <v>\</v>
      </c>
      <c r="AF33" s="71" t="str">
        <f>IF('Wrksheet Input'!C38&lt;12," ",(IF(AND('Wrksheet Input'!C38&gt;11,'Wrksheet Input'!C38&lt;27),"\","X")))</f>
        <v>\</v>
      </c>
      <c r="AG33" s="71" t="str">
        <f>IF('Wrksheet Input'!C38&lt;13," ",(IF(AND('Wrksheet Input'!C38&gt;12,'Wrksheet Input'!C38&lt;28),"\","X")))</f>
        <v>\</v>
      </c>
      <c r="AH33" s="71" t="str">
        <f>IF('Wrksheet Input'!C38&lt;14," ",(IF(AND('Wrksheet Input'!C38&gt;13,'Wrksheet Input'!C38&lt;29),"\","X")))</f>
        <v>\</v>
      </c>
      <c r="AI33" s="72" t="str">
        <f>IF('Wrksheet Input'!C38&lt;15," ",(IF(AND('Wrksheet Input'!C38&gt;14,'Wrksheet Input'!C38&lt;30),"\","X")))</f>
        <v>\</v>
      </c>
      <c r="AJ33" s="29"/>
    </row>
    <row r="34" spans="1:36" ht="12.95" customHeight="1" x14ac:dyDescent="0.2">
      <c r="A34" s="96"/>
      <c r="B34" s="49"/>
      <c r="C34" s="70" t="str">
        <f>IF('Wrksheet Input'!B39=0," ",(IF(AND('Wrksheet Input'!B39&gt;0,'Wrksheet Input'!B39&lt;16),"\","X")))</f>
        <v>X</v>
      </c>
      <c r="D34" s="71" t="str">
        <f>IF('Wrksheet Input'!B39&lt;2," ",(IF(AND('Wrksheet Input'!B39&gt;1,'Wrksheet Input'!B39&lt;17),"\","X")))</f>
        <v>X</v>
      </c>
      <c r="E34" s="71" t="str">
        <f>IF('Wrksheet Input'!B39&lt;3," ",(IF(AND('Wrksheet Input'!B39&gt;2,'Wrksheet Input'!B39&lt;18),"\","X")))</f>
        <v>\</v>
      </c>
      <c r="F34" s="71" t="str">
        <f>IF('Wrksheet Input'!B39&lt;4," ",(IF(AND('Wrksheet Input'!B39&gt;3,'Wrksheet Input'!B39&lt;19),"\","X")))</f>
        <v>\</v>
      </c>
      <c r="G34" s="72" t="str">
        <f>IF('Wrksheet Input'!B39&lt;5," ",(IF(AND('Wrksheet Input'!B39&gt;4,'Wrksheet Input'!B39&lt;20),"\","X")))</f>
        <v>\</v>
      </c>
      <c r="H34" s="71" t="str">
        <f>IF('Wrksheet Input'!B39&lt;6," ",(IF(AND('Wrksheet Input'!B39&gt;5,'Wrksheet Input'!B39&lt;21),"\","X")))</f>
        <v>\</v>
      </c>
      <c r="I34" s="71" t="str">
        <f>IF('Wrksheet Input'!B39&lt;7," ",(IF(AND('Wrksheet Input'!B39&gt;6,'Wrksheet Input'!B39&lt;22),"\","X")))</f>
        <v>\</v>
      </c>
      <c r="J34" s="71" t="str">
        <f>IF('Wrksheet Input'!B39&lt;8," ",(IF(AND('Wrksheet Input'!B39&gt;7,'Wrksheet Input'!B39&lt;23),"\","X")))</f>
        <v>\</v>
      </c>
      <c r="K34" s="71" t="str">
        <f>IF('Wrksheet Input'!B39&lt;9," ",(IF(AND('Wrksheet Input'!B39&gt;8,'Wrksheet Input'!B39&lt;24),"\","X")))</f>
        <v>\</v>
      </c>
      <c r="L34" s="72" t="str">
        <f>IF('Wrksheet Input'!B39&lt;10," ",(IF(AND('Wrksheet Input'!B39&gt;9,'Wrksheet Input'!B39&lt;25),"\","X")))</f>
        <v>\</v>
      </c>
      <c r="M34" s="71" t="str">
        <f>IF('Wrksheet Input'!B39&lt;11," ",(IF(AND('Wrksheet Input'!B39&gt;10,'Wrksheet Input'!B39&lt;26),"\","X")))</f>
        <v>\</v>
      </c>
      <c r="N34" s="71" t="str">
        <f>IF('Wrksheet Input'!B39&lt;12," ",(IF(AND('Wrksheet Input'!B39&gt;11,'Wrksheet Input'!B39&lt;27),"\","X")))</f>
        <v>\</v>
      </c>
      <c r="O34" s="71" t="str">
        <f>IF('Wrksheet Input'!B39&lt;13," ",(IF(AND('Wrksheet Input'!B39&gt;12,'Wrksheet Input'!B39&lt;28),"\","X")))</f>
        <v>\</v>
      </c>
      <c r="P34" s="71" t="str">
        <f>IF('Wrksheet Input'!B39&lt;14," ",(IF(AND('Wrksheet Input'!B39&gt;13,'Wrksheet Input'!B39&lt;29),"\","X")))</f>
        <v>\</v>
      </c>
      <c r="Q34" s="72" t="str">
        <f>IF('Wrksheet Input'!B39&lt;15," ",(IF(AND('Wrksheet Input'!B39&gt;14,'Wrksheet Input'!B39&lt;30),"\","X")))</f>
        <v>\</v>
      </c>
      <c r="R34" s="29"/>
      <c r="S34" s="96"/>
      <c r="T34" s="49"/>
      <c r="U34" s="70" t="str">
        <f>IF('Wrksheet Input'!C39=0," ",(IF(AND('Wrksheet Input'!C39&gt;0,'Wrksheet Input'!C39&lt;16),"\","X")))</f>
        <v>X</v>
      </c>
      <c r="V34" s="71" t="str">
        <f>IF('Wrksheet Input'!C39&lt;2," ",(IF(AND('Wrksheet Input'!C39&gt;1,'Wrksheet Input'!C39&lt;17),"\","X")))</f>
        <v>\</v>
      </c>
      <c r="W34" s="71" t="str">
        <f>IF('Wrksheet Input'!C39&lt;3," ",(IF(AND('Wrksheet Input'!C39&gt;2,'Wrksheet Input'!C39&lt;18),"\","X")))</f>
        <v>\</v>
      </c>
      <c r="X34" s="71" t="str">
        <f>IF('Wrksheet Input'!C39&lt;4," ",(IF(AND('Wrksheet Input'!C39&gt;3,'Wrksheet Input'!C39&lt;19),"\","X")))</f>
        <v>\</v>
      </c>
      <c r="Y34" s="72" t="str">
        <f>IF('Wrksheet Input'!C39&lt;5," ",(IF(AND('Wrksheet Input'!C39&gt;4,'Wrksheet Input'!C39&lt;20),"\","X")))</f>
        <v>\</v>
      </c>
      <c r="Z34" s="71" t="str">
        <f>IF('Wrksheet Input'!C39&lt;6," ",(IF(AND('Wrksheet Input'!C39&gt;5,'Wrksheet Input'!C39&lt;21),"\","X")))</f>
        <v>\</v>
      </c>
      <c r="AA34" s="71" t="str">
        <f>IF('Wrksheet Input'!C39&lt;7," ",(IF(AND('Wrksheet Input'!C39&gt;6,'Wrksheet Input'!C39&lt;22),"\","X")))</f>
        <v>\</v>
      </c>
      <c r="AB34" s="71" t="str">
        <f>IF('Wrksheet Input'!C39&lt;8," ",(IF(AND('Wrksheet Input'!C39&gt;7,'Wrksheet Input'!C39&lt;23),"\","X")))</f>
        <v>\</v>
      </c>
      <c r="AC34" s="71" t="str">
        <f>IF('Wrksheet Input'!C39&lt;9," ",(IF(AND('Wrksheet Input'!C39&gt;8,'Wrksheet Input'!C39&lt;24),"\","X")))</f>
        <v>\</v>
      </c>
      <c r="AD34" s="72" t="str">
        <f>IF('Wrksheet Input'!C39&lt;10," ",(IF(AND('Wrksheet Input'!C39&gt;9,'Wrksheet Input'!C39&lt;25),"\","X")))</f>
        <v>\</v>
      </c>
      <c r="AE34" s="71" t="str">
        <f>IF('Wrksheet Input'!C39&lt;11," ",(IF(AND('Wrksheet Input'!C39&gt;10,'Wrksheet Input'!C39&lt;26),"\","X")))</f>
        <v>\</v>
      </c>
      <c r="AF34" s="71" t="str">
        <f>IF('Wrksheet Input'!C39&lt;12," ",(IF(AND('Wrksheet Input'!C39&gt;11,'Wrksheet Input'!C39&lt;27),"\","X")))</f>
        <v>\</v>
      </c>
      <c r="AG34" s="71" t="str">
        <f>IF('Wrksheet Input'!C39&lt;13," ",(IF(AND('Wrksheet Input'!C39&gt;12,'Wrksheet Input'!C39&lt;28),"\","X")))</f>
        <v>\</v>
      </c>
      <c r="AH34" s="71" t="str">
        <f>IF('Wrksheet Input'!C39&lt;14," ",(IF(AND('Wrksheet Input'!C39&gt;13,'Wrksheet Input'!C39&lt;29),"\","X")))</f>
        <v>\</v>
      </c>
      <c r="AI34" s="72" t="str">
        <f>IF('Wrksheet Input'!C39&lt;15," ",(IF(AND('Wrksheet Input'!C39&gt;14,'Wrksheet Input'!C39&lt;30),"\","X")))</f>
        <v>\</v>
      </c>
      <c r="AJ34" s="29"/>
    </row>
    <row r="35" spans="1:36" ht="12.95" customHeight="1" x14ac:dyDescent="0.2">
      <c r="A35" s="96"/>
      <c r="B35" s="44"/>
      <c r="C35" s="70" t="str">
        <f>IF('Wrksheet Input'!B40=0," ",(IF(AND('Wrksheet Input'!B40&gt;0,'Wrksheet Input'!B40&lt;16),"\","X")))</f>
        <v>X</v>
      </c>
      <c r="D35" s="71" t="str">
        <f>IF('Wrksheet Input'!B40&lt;2," ",(IF(AND('Wrksheet Input'!B40&gt;1,'Wrksheet Input'!B40&lt;17),"\","X")))</f>
        <v>\</v>
      </c>
      <c r="E35" s="71" t="str">
        <f>IF('Wrksheet Input'!B40&lt;3," ",(IF(AND('Wrksheet Input'!B40&gt;2,'Wrksheet Input'!B40&lt;18),"\","X")))</f>
        <v>\</v>
      </c>
      <c r="F35" s="71" t="str">
        <f>IF('Wrksheet Input'!B40&lt;4," ",(IF(AND('Wrksheet Input'!B40&gt;3,'Wrksheet Input'!B40&lt;19),"\","X")))</f>
        <v>\</v>
      </c>
      <c r="G35" s="72" t="str">
        <f>IF('Wrksheet Input'!B40&lt;5," ",(IF(AND('Wrksheet Input'!B40&gt;4,'Wrksheet Input'!B40&lt;20),"\","X")))</f>
        <v>\</v>
      </c>
      <c r="H35" s="71" t="str">
        <f>IF('Wrksheet Input'!B40&lt;6," ",(IF(AND('Wrksheet Input'!B40&gt;5,'Wrksheet Input'!B40&lt;21),"\","X")))</f>
        <v>\</v>
      </c>
      <c r="I35" s="71" t="str">
        <f>IF('Wrksheet Input'!B40&lt;7," ",(IF(AND('Wrksheet Input'!B40&gt;6,'Wrksheet Input'!B40&lt;22),"\","X")))</f>
        <v>\</v>
      </c>
      <c r="J35" s="71" t="str">
        <f>IF('Wrksheet Input'!B40&lt;8," ",(IF(AND('Wrksheet Input'!B40&gt;7,'Wrksheet Input'!B40&lt;23),"\","X")))</f>
        <v>\</v>
      </c>
      <c r="K35" s="71" t="str">
        <f>IF('Wrksheet Input'!B40&lt;9," ",(IF(AND('Wrksheet Input'!B40&gt;8,'Wrksheet Input'!B40&lt;24),"\","X")))</f>
        <v>\</v>
      </c>
      <c r="L35" s="72" t="str">
        <f>IF('Wrksheet Input'!B40&lt;10," ",(IF(AND('Wrksheet Input'!B40&gt;9,'Wrksheet Input'!B40&lt;25),"\","X")))</f>
        <v>\</v>
      </c>
      <c r="M35" s="71" t="str">
        <f>IF('Wrksheet Input'!B40&lt;11," ",(IF(AND('Wrksheet Input'!B40&gt;10,'Wrksheet Input'!B40&lt;26),"\","X")))</f>
        <v>\</v>
      </c>
      <c r="N35" s="71" t="str">
        <f>IF('Wrksheet Input'!B40&lt;12," ",(IF(AND('Wrksheet Input'!B40&gt;11,'Wrksheet Input'!B40&lt;27),"\","X")))</f>
        <v>\</v>
      </c>
      <c r="O35" s="71" t="str">
        <f>IF('Wrksheet Input'!B40&lt;13," ",(IF(AND('Wrksheet Input'!B40&gt;12,'Wrksheet Input'!B40&lt;28),"\","X")))</f>
        <v>\</v>
      </c>
      <c r="P35" s="71" t="str">
        <f>IF('Wrksheet Input'!B40&lt;14," ",(IF(AND('Wrksheet Input'!B40&gt;13,'Wrksheet Input'!B40&lt;29),"\","X")))</f>
        <v>\</v>
      </c>
      <c r="Q35" s="72" t="str">
        <f>IF('Wrksheet Input'!B40&lt;15," ",(IF(AND('Wrksheet Input'!B40&gt;14,'Wrksheet Input'!B40&lt;30),"\","X")))</f>
        <v>\</v>
      </c>
      <c r="R35" s="29"/>
      <c r="S35" s="96"/>
      <c r="T35" s="44"/>
      <c r="U35" s="70" t="str">
        <f>IF('Wrksheet Input'!C40=0," ",(IF(AND('Wrksheet Input'!C40&gt;0,'Wrksheet Input'!C40&lt;16),"\","X")))</f>
        <v>\</v>
      </c>
      <c r="V35" s="71" t="str">
        <f>IF('Wrksheet Input'!C40&lt;2," ",(IF(AND('Wrksheet Input'!C40&gt;1,'Wrksheet Input'!C40&lt;17),"\","X")))</f>
        <v>\</v>
      </c>
      <c r="W35" s="71" t="str">
        <f>IF('Wrksheet Input'!C40&lt;3," ",(IF(AND('Wrksheet Input'!C40&gt;2,'Wrksheet Input'!C40&lt;18),"\","X")))</f>
        <v>\</v>
      </c>
      <c r="X35" s="71" t="str">
        <f>IF('Wrksheet Input'!C40&lt;4," ",(IF(AND('Wrksheet Input'!C40&gt;3,'Wrksheet Input'!C40&lt;19),"\","X")))</f>
        <v>\</v>
      </c>
      <c r="Y35" s="72" t="str">
        <f>IF('Wrksheet Input'!C40&lt;5," ",(IF(AND('Wrksheet Input'!C40&gt;4,'Wrksheet Input'!C40&lt;20),"\","X")))</f>
        <v>\</v>
      </c>
      <c r="Z35" s="71" t="str">
        <f>IF('Wrksheet Input'!C40&lt;6," ",(IF(AND('Wrksheet Input'!C40&gt;5,'Wrksheet Input'!C40&lt;21),"\","X")))</f>
        <v>\</v>
      </c>
      <c r="AA35" s="71" t="str">
        <f>IF('Wrksheet Input'!C40&lt;7," ",(IF(AND('Wrksheet Input'!C40&gt;6,'Wrksheet Input'!C40&lt;22),"\","X")))</f>
        <v>\</v>
      </c>
      <c r="AB35" s="71" t="str">
        <f>IF('Wrksheet Input'!C40&lt;8," ",(IF(AND('Wrksheet Input'!C40&gt;7,'Wrksheet Input'!C40&lt;23),"\","X")))</f>
        <v>\</v>
      </c>
      <c r="AC35" s="71" t="str">
        <f>IF('Wrksheet Input'!C40&lt;9," ",(IF(AND('Wrksheet Input'!C40&gt;8,'Wrksheet Input'!C40&lt;24),"\","X")))</f>
        <v>\</v>
      </c>
      <c r="AD35" s="72" t="str">
        <f>IF('Wrksheet Input'!C40&lt;10," ",(IF(AND('Wrksheet Input'!C40&gt;9,'Wrksheet Input'!C40&lt;25),"\","X")))</f>
        <v>\</v>
      </c>
      <c r="AE35" s="71" t="str">
        <f>IF('Wrksheet Input'!C40&lt;11," ",(IF(AND('Wrksheet Input'!C40&gt;10,'Wrksheet Input'!C40&lt;26),"\","X")))</f>
        <v>\</v>
      </c>
      <c r="AF35" s="71" t="str">
        <f>IF('Wrksheet Input'!C40&lt;12," ",(IF(AND('Wrksheet Input'!C40&gt;11,'Wrksheet Input'!C40&lt;27),"\","X")))</f>
        <v>\</v>
      </c>
      <c r="AG35" s="71" t="str">
        <f>IF('Wrksheet Input'!C40&lt;13," ",(IF(AND('Wrksheet Input'!C40&gt;12,'Wrksheet Input'!C40&lt;28),"\","X")))</f>
        <v>\</v>
      </c>
      <c r="AH35" s="71" t="str">
        <f>IF('Wrksheet Input'!C40&lt;14," ",(IF(AND('Wrksheet Input'!C40&gt;13,'Wrksheet Input'!C40&lt;29),"\","X")))</f>
        <v xml:space="preserve"> </v>
      </c>
      <c r="AI35" s="72" t="str">
        <f>IF('Wrksheet Input'!C40&lt;15," ",(IF(AND('Wrksheet Input'!C40&gt;14,'Wrksheet Input'!C40&lt;30),"\","X")))</f>
        <v xml:space="preserve"> </v>
      </c>
      <c r="AJ35" s="29"/>
    </row>
    <row r="36" spans="1:36" ht="12.95" customHeight="1" x14ac:dyDescent="0.2">
      <c r="A36" s="96"/>
      <c r="B36" s="44"/>
      <c r="C36" s="70" t="str">
        <f>IF('Wrksheet Input'!B41=0," ",(IF(AND('Wrksheet Input'!B41&gt;0,'Wrksheet Input'!B41&lt;16),"\","X")))</f>
        <v>\</v>
      </c>
      <c r="D36" s="71" t="str">
        <f>IF('Wrksheet Input'!B41&lt;2," ",(IF(AND('Wrksheet Input'!B41&gt;1,'Wrksheet Input'!B41&lt;17),"\","X")))</f>
        <v>\</v>
      </c>
      <c r="E36" s="71" t="str">
        <f>IF('Wrksheet Input'!B41&lt;3," ",(IF(AND('Wrksheet Input'!B41&gt;2,'Wrksheet Input'!B41&lt;18),"\","X")))</f>
        <v>\</v>
      </c>
      <c r="F36" s="71" t="str">
        <f>IF('Wrksheet Input'!B41&lt;4," ",(IF(AND('Wrksheet Input'!B41&gt;3,'Wrksheet Input'!B41&lt;19),"\","X")))</f>
        <v>\</v>
      </c>
      <c r="G36" s="72" t="str">
        <f>IF('Wrksheet Input'!B41&lt;5," ",(IF(AND('Wrksheet Input'!B41&gt;4,'Wrksheet Input'!B41&lt;20),"\","X")))</f>
        <v>\</v>
      </c>
      <c r="H36" s="71" t="str">
        <f>IF('Wrksheet Input'!B41&lt;6," ",(IF(AND('Wrksheet Input'!B41&gt;5,'Wrksheet Input'!B41&lt;21),"\","X")))</f>
        <v>\</v>
      </c>
      <c r="I36" s="71" t="str">
        <f>IF('Wrksheet Input'!B41&lt;7," ",(IF(AND('Wrksheet Input'!B41&gt;6,'Wrksheet Input'!B41&lt;22),"\","X")))</f>
        <v>\</v>
      </c>
      <c r="J36" s="71" t="str">
        <f>IF('Wrksheet Input'!B41&lt;8," ",(IF(AND('Wrksheet Input'!B41&gt;7,'Wrksheet Input'!B41&lt;23),"\","X")))</f>
        <v>\</v>
      </c>
      <c r="K36" s="71" t="str">
        <f>IF('Wrksheet Input'!B41&lt;9," ",(IF(AND('Wrksheet Input'!B41&gt;8,'Wrksheet Input'!B41&lt;24),"\","X")))</f>
        <v>\</v>
      </c>
      <c r="L36" s="72" t="str">
        <f>IF('Wrksheet Input'!B41&lt;10," ",(IF(AND('Wrksheet Input'!B41&gt;9,'Wrksheet Input'!B41&lt;25),"\","X")))</f>
        <v>\</v>
      </c>
      <c r="M36" s="71" t="str">
        <f>IF('Wrksheet Input'!B41&lt;11," ",(IF(AND('Wrksheet Input'!B41&gt;10,'Wrksheet Input'!B41&lt;26),"\","X")))</f>
        <v>\</v>
      </c>
      <c r="N36" s="71" t="str">
        <f>IF('Wrksheet Input'!B41&lt;12," ",(IF(AND('Wrksheet Input'!B41&gt;11,'Wrksheet Input'!B41&lt;27),"\","X")))</f>
        <v>\</v>
      </c>
      <c r="O36" s="71" t="str">
        <f>IF('Wrksheet Input'!B41&lt;13," ",(IF(AND('Wrksheet Input'!B41&gt;12,'Wrksheet Input'!B41&lt;28),"\","X")))</f>
        <v>\</v>
      </c>
      <c r="P36" s="71" t="str">
        <f>IF('Wrksheet Input'!B41&lt;14," ",(IF(AND('Wrksheet Input'!B41&gt;13,'Wrksheet Input'!B41&lt;29),"\","X")))</f>
        <v xml:space="preserve"> </v>
      </c>
      <c r="Q36" s="72" t="str">
        <f>IF('Wrksheet Input'!B41&lt;15," ",(IF(AND('Wrksheet Input'!B41&gt;14,'Wrksheet Input'!B41&lt;30),"\","X")))</f>
        <v xml:space="preserve"> </v>
      </c>
      <c r="R36" s="29"/>
      <c r="S36" s="96"/>
      <c r="T36" s="44"/>
      <c r="U36" s="70" t="str">
        <f>IF('Wrksheet Input'!C41=0," ",(IF(AND('Wrksheet Input'!C41&gt;0,'Wrksheet Input'!C41&lt;16),"\","X")))</f>
        <v>\</v>
      </c>
      <c r="V36" s="71" t="str">
        <f>IF('Wrksheet Input'!C41&lt;2," ",(IF(AND('Wrksheet Input'!C41&gt;1,'Wrksheet Input'!C41&lt;17),"\","X")))</f>
        <v>\</v>
      </c>
      <c r="W36" s="71" t="str">
        <f>IF('Wrksheet Input'!C41&lt;3," ",(IF(AND('Wrksheet Input'!C41&gt;2,'Wrksheet Input'!C41&lt;18),"\","X")))</f>
        <v>\</v>
      </c>
      <c r="X36" s="71" t="str">
        <f>IF('Wrksheet Input'!C41&lt;4," ",(IF(AND('Wrksheet Input'!C41&gt;3,'Wrksheet Input'!C41&lt;19),"\","X")))</f>
        <v>\</v>
      </c>
      <c r="Y36" s="72" t="str">
        <f>IF('Wrksheet Input'!C41&lt;5," ",(IF(AND('Wrksheet Input'!C41&gt;4,'Wrksheet Input'!C41&lt;20),"\","X")))</f>
        <v>\</v>
      </c>
      <c r="Z36" s="71" t="str">
        <f>IF('Wrksheet Input'!C41&lt;6," ",(IF(AND('Wrksheet Input'!C41&gt;5,'Wrksheet Input'!C41&lt;21),"\","X")))</f>
        <v>\</v>
      </c>
      <c r="AA36" s="71" t="str">
        <f>IF('Wrksheet Input'!C41&lt;7," ",(IF(AND('Wrksheet Input'!C41&gt;6,'Wrksheet Input'!C41&lt;22),"\","X")))</f>
        <v xml:space="preserve"> </v>
      </c>
      <c r="AB36" s="71" t="str">
        <f>IF('Wrksheet Input'!C41&lt;8," ",(IF(AND('Wrksheet Input'!C41&gt;7,'Wrksheet Input'!C41&lt;23),"\","X")))</f>
        <v xml:space="preserve"> </v>
      </c>
      <c r="AC36" s="71" t="str">
        <f>IF('Wrksheet Input'!C41&lt;9," ",(IF(AND('Wrksheet Input'!C41&gt;8,'Wrksheet Input'!C41&lt;24),"\","X")))</f>
        <v xml:space="preserve"> </v>
      </c>
      <c r="AD36" s="72" t="str">
        <f>IF('Wrksheet Input'!C41&lt;10," ",(IF(AND('Wrksheet Input'!C41&gt;9,'Wrksheet Input'!C41&lt;25),"\","X")))</f>
        <v xml:space="preserve"> </v>
      </c>
      <c r="AE36" s="71" t="str">
        <f>IF('Wrksheet Input'!C41&lt;11," ",(IF(AND('Wrksheet Input'!C41&gt;10,'Wrksheet Input'!C41&lt;26),"\","X")))</f>
        <v xml:space="preserve"> </v>
      </c>
      <c r="AF36" s="71" t="str">
        <f>IF('Wrksheet Input'!C41&lt;12," ",(IF(AND('Wrksheet Input'!C41&gt;11,'Wrksheet Input'!C41&lt;27),"\","X")))</f>
        <v xml:space="preserve"> </v>
      </c>
      <c r="AG36" s="71" t="str">
        <f>IF('Wrksheet Input'!C41&lt;13," ",(IF(AND('Wrksheet Input'!C41&gt;12,'Wrksheet Input'!C41&lt;28),"\","X")))</f>
        <v xml:space="preserve"> </v>
      </c>
      <c r="AH36" s="71" t="str">
        <f>IF('Wrksheet Input'!C41&lt;14," ",(IF(AND('Wrksheet Input'!C41&gt;13,'Wrksheet Input'!C41&lt;29),"\","X")))</f>
        <v xml:space="preserve"> </v>
      </c>
      <c r="AI36" s="72" t="str">
        <f>IF('Wrksheet Input'!C41&lt;15," ",(IF(AND('Wrksheet Input'!C41&gt;14,'Wrksheet Input'!C41&lt;30),"\","X")))</f>
        <v xml:space="preserve"> </v>
      </c>
      <c r="AJ36" s="29"/>
    </row>
    <row r="37" spans="1:36" ht="12.95" customHeight="1" thickBot="1" x14ac:dyDescent="0.25">
      <c r="A37" s="96"/>
      <c r="C37" s="73" t="str">
        <f>IF('Wrksheet Input'!B42=0," ",(IF(AND('Wrksheet Input'!B42&gt;0,'Wrksheet Input'!B42&lt;16),"\","X")))</f>
        <v>\</v>
      </c>
      <c r="D37" s="74" t="str">
        <f>IF('Wrksheet Input'!B42&lt;2," ",(IF(AND('Wrksheet Input'!B42&gt;1,'Wrksheet Input'!B42&lt;17),"\","X")))</f>
        <v>\</v>
      </c>
      <c r="E37" s="74" t="str">
        <f>IF('Wrksheet Input'!B42&lt;3," ",(IF(AND('Wrksheet Input'!B42&gt;2,'Wrksheet Input'!B42&lt;18),"\","X")))</f>
        <v>\</v>
      </c>
      <c r="F37" s="74" t="str">
        <f>IF('Wrksheet Input'!B42&lt;4," ",(IF(AND('Wrksheet Input'!B42&gt;3,'Wrksheet Input'!B42&lt;19),"\","X")))</f>
        <v>\</v>
      </c>
      <c r="G37" s="75" t="str">
        <f>IF('Wrksheet Input'!B42&lt;5," ",(IF(AND('Wrksheet Input'!B42&gt;4,'Wrksheet Input'!B42&lt;20),"\","X")))</f>
        <v>\</v>
      </c>
      <c r="H37" s="74" t="str">
        <f>IF('Wrksheet Input'!B42&lt;6," ",(IF(AND('Wrksheet Input'!B42&gt;5,'Wrksheet Input'!B42&lt;21),"\","X")))</f>
        <v>\</v>
      </c>
      <c r="I37" s="74" t="str">
        <f>IF('Wrksheet Input'!B42&lt;7," ",(IF(AND('Wrksheet Input'!B42&gt;6,'Wrksheet Input'!B42&lt;22),"\","X")))</f>
        <v xml:space="preserve"> </v>
      </c>
      <c r="J37" s="74" t="str">
        <f>IF('Wrksheet Input'!B42&lt;8," ",(IF(AND('Wrksheet Input'!B42&gt;7,'Wrksheet Input'!B42&lt;23),"\","X")))</f>
        <v xml:space="preserve"> </v>
      </c>
      <c r="K37" s="74" t="str">
        <f>IF('Wrksheet Input'!B42&lt;9," ",(IF(AND('Wrksheet Input'!B42&gt;8,'Wrksheet Input'!B42&lt;24),"\","X")))</f>
        <v xml:space="preserve"> </v>
      </c>
      <c r="L37" s="75" t="str">
        <f>IF('Wrksheet Input'!B42&lt;10," ",(IF(AND('Wrksheet Input'!B42&gt;9,'Wrksheet Input'!B42&lt;25),"\","X")))</f>
        <v xml:space="preserve"> </v>
      </c>
      <c r="M37" s="74" t="str">
        <f>IF('Wrksheet Input'!B42&lt;11," ",(IF(AND('Wrksheet Input'!B42&gt;10,'Wrksheet Input'!B42&lt;26),"\","X")))</f>
        <v xml:space="preserve"> </v>
      </c>
      <c r="N37" s="74" t="str">
        <f>IF('Wrksheet Input'!B42&lt;12," ",(IF(AND('Wrksheet Input'!B42&gt;11,'Wrksheet Input'!B42&lt;27),"\","X")))</f>
        <v xml:space="preserve"> </v>
      </c>
      <c r="O37" s="74" t="str">
        <f>IF('Wrksheet Input'!B42&lt;13," ",(IF(AND('Wrksheet Input'!B42&gt;12,'Wrksheet Input'!B42&lt;28),"\","X")))</f>
        <v xml:space="preserve"> </v>
      </c>
      <c r="P37" s="74" t="str">
        <f>IF('Wrksheet Input'!B42&lt;14," ",(IF(AND('Wrksheet Input'!B42&gt;13,'Wrksheet Input'!B42&lt;29),"\","X")))</f>
        <v xml:space="preserve"> </v>
      </c>
      <c r="Q37" s="75" t="str">
        <f>IF('Wrksheet Input'!B42&lt;15," ",(IF(AND('Wrksheet Input'!B42&gt;14,'Wrksheet Input'!B42&lt;30),"\","X")))</f>
        <v xml:space="preserve"> </v>
      </c>
      <c r="R37" s="29"/>
      <c r="S37" s="96"/>
      <c r="U37" s="73" t="str">
        <f>IF('Wrksheet Input'!C42=0," ",(IF(AND('Wrksheet Input'!C42&gt;0,'Wrksheet Input'!C42&lt;16),"\","X")))</f>
        <v>\</v>
      </c>
      <c r="V37" s="74" t="str">
        <f>IF('Wrksheet Input'!C42&lt;2," ",(IF(AND('Wrksheet Input'!C42&gt;1,'Wrksheet Input'!C42&lt;17),"\","X")))</f>
        <v>\</v>
      </c>
      <c r="W37" s="74" t="str">
        <f>IF('Wrksheet Input'!C42&lt;3," ",(IF(AND('Wrksheet Input'!C42&gt;2,'Wrksheet Input'!C42&lt;18),"\","X")))</f>
        <v>\</v>
      </c>
      <c r="X37" s="74" t="str">
        <f>IF('Wrksheet Input'!C42&lt;4," ",(IF(AND('Wrksheet Input'!C42&gt;3,'Wrksheet Input'!C42&lt;19),"\","X")))</f>
        <v>\</v>
      </c>
      <c r="Y37" s="75" t="str">
        <f>IF('Wrksheet Input'!C42&lt;5," ",(IF(AND('Wrksheet Input'!C42&gt;4,'Wrksheet Input'!C42&lt;20),"\","X")))</f>
        <v>\</v>
      </c>
      <c r="Z37" s="74" t="str">
        <f>IF('Wrksheet Input'!C42&lt;6," ",(IF(AND('Wrksheet Input'!C42&gt;5,'Wrksheet Input'!C42&lt;21),"\","X")))</f>
        <v xml:space="preserve"> </v>
      </c>
      <c r="AA37" s="74" t="str">
        <f>IF('Wrksheet Input'!C42&lt;7," ",(IF(AND('Wrksheet Input'!C42&gt;6,'Wrksheet Input'!C42&lt;22),"\","X")))</f>
        <v xml:space="preserve"> </v>
      </c>
      <c r="AB37" s="74" t="str">
        <f>IF('Wrksheet Input'!C42&lt;8," ",(IF(AND('Wrksheet Input'!C42&gt;7,'Wrksheet Input'!C42&lt;23),"\","X")))</f>
        <v xml:space="preserve"> </v>
      </c>
      <c r="AC37" s="74" t="str">
        <f>IF('Wrksheet Input'!C42&lt;9," ",(IF(AND('Wrksheet Input'!C42&gt;8,'Wrksheet Input'!C42&lt;24),"\","X")))</f>
        <v xml:space="preserve"> </v>
      </c>
      <c r="AD37" s="75" t="str">
        <f>IF('Wrksheet Input'!C42&lt;10," ",(IF(AND('Wrksheet Input'!C42&gt;9,'Wrksheet Input'!C42&lt;25),"\","X")))</f>
        <v xml:space="preserve"> </v>
      </c>
      <c r="AE37" s="74" t="str">
        <f>IF('Wrksheet Input'!C42&lt;11," ",(IF(AND('Wrksheet Input'!C42&gt;10,'Wrksheet Input'!C42&lt;26),"\","X")))</f>
        <v xml:space="preserve"> </v>
      </c>
      <c r="AF37" s="74" t="str">
        <f>IF('Wrksheet Input'!C42&lt;12," ",(IF(AND('Wrksheet Input'!C42&gt;11,'Wrksheet Input'!C42&lt;27),"\","X")))</f>
        <v xml:space="preserve"> </v>
      </c>
      <c r="AG37" s="74" t="str">
        <f>IF('Wrksheet Input'!C42&lt;13," ",(IF(AND('Wrksheet Input'!C42&gt;12,'Wrksheet Input'!C42&lt;28),"\","X")))</f>
        <v xml:space="preserve"> </v>
      </c>
      <c r="AH37" s="74" t="str">
        <f>IF('Wrksheet Input'!C42&lt;14," ",(IF(AND('Wrksheet Input'!C42&gt;13,'Wrksheet Input'!C42&lt;29),"\","X")))</f>
        <v xml:space="preserve"> </v>
      </c>
      <c r="AI37" s="75" t="str">
        <f>IF('Wrksheet Input'!C42&lt;15," ",(IF(AND('Wrksheet Input'!C42&gt;14,'Wrksheet Input'!C42&lt;30),"\","X")))</f>
        <v xml:space="preserve"> </v>
      </c>
      <c r="AJ37" s="29"/>
    </row>
    <row r="38" spans="1:36" ht="12.95" customHeight="1" x14ac:dyDescent="0.2">
      <c r="A38" s="96"/>
      <c r="B38" s="49">
        <f>B33+5</f>
        <v>45</v>
      </c>
      <c r="C38" s="70" t="str">
        <f>IF('Wrksheet Input'!B43=0," ",(IF(AND('Wrksheet Input'!B43&gt;0,'Wrksheet Input'!B43&lt;16),"\","X")))</f>
        <v>\</v>
      </c>
      <c r="D38" s="71" t="str">
        <f>IF('Wrksheet Input'!B43&lt;2," ",(IF(AND('Wrksheet Input'!B43&gt;1,'Wrksheet Input'!B43&lt;17),"\","X")))</f>
        <v>\</v>
      </c>
      <c r="E38" s="71" t="str">
        <f>IF('Wrksheet Input'!B43&lt;3," ",(IF(AND('Wrksheet Input'!B43&gt;2,'Wrksheet Input'!B43&lt;18),"\","X")))</f>
        <v>\</v>
      </c>
      <c r="F38" s="71" t="str">
        <f>IF('Wrksheet Input'!B43&lt;4," ",(IF(AND('Wrksheet Input'!B43&gt;3,'Wrksheet Input'!B43&lt;19),"\","X")))</f>
        <v xml:space="preserve"> </v>
      </c>
      <c r="G38" s="72" t="str">
        <f>IF('Wrksheet Input'!B43&lt;5," ",(IF(AND('Wrksheet Input'!B43&gt;4,'Wrksheet Input'!B43&lt;20),"\","X")))</f>
        <v xml:space="preserve"> </v>
      </c>
      <c r="H38" s="71" t="str">
        <f>IF('Wrksheet Input'!B43&lt;6," ",(IF(AND('Wrksheet Input'!B43&gt;5,'Wrksheet Input'!B43&lt;21),"\","X")))</f>
        <v xml:space="preserve"> </v>
      </c>
      <c r="I38" s="71" t="str">
        <f>IF('Wrksheet Input'!B43&lt;7," ",(IF(AND('Wrksheet Input'!B43&gt;6,'Wrksheet Input'!B43&lt;22),"\","X")))</f>
        <v xml:space="preserve"> </v>
      </c>
      <c r="J38" s="71" t="str">
        <f>IF('Wrksheet Input'!B43&lt;8," ",(IF(AND('Wrksheet Input'!B43&gt;7,'Wrksheet Input'!B43&lt;23),"\","X")))</f>
        <v xml:space="preserve"> </v>
      </c>
      <c r="K38" s="71" t="str">
        <f>IF('Wrksheet Input'!B43&lt;9," ",(IF(AND('Wrksheet Input'!B43&gt;8,'Wrksheet Input'!B43&lt;24),"\","X")))</f>
        <v xml:space="preserve"> </v>
      </c>
      <c r="L38" s="72" t="str">
        <f>IF('Wrksheet Input'!B43&lt;10," ",(IF(AND('Wrksheet Input'!B43&gt;9,'Wrksheet Input'!B43&lt;25),"\","X")))</f>
        <v xml:space="preserve"> </v>
      </c>
      <c r="M38" s="71" t="str">
        <f>IF('Wrksheet Input'!B43&lt;11," ",(IF(AND('Wrksheet Input'!B43&gt;10,'Wrksheet Input'!B43&lt;26),"\","X")))</f>
        <v xml:space="preserve"> </v>
      </c>
      <c r="N38" s="71" t="str">
        <f>IF('Wrksheet Input'!B43&lt;12," ",(IF(AND('Wrksheet Input'!B43&gt;11,'Wrksheet Input'!B43&lt;27),"\","X")))</f>
        <v xml:space="preserve"> </v>
      </c>
      <c r="O38" s="71" t="str">
        <f>IF('Wrksheet Input'!B43&lt;13," ",(IF(AND('Wrksheet Input'!B43&gt;12,'Wrksheet Input'!B43&lt;28),"\","X")))</f>
        <v xml:space="preserve"> </v>
      </c>
      <c r="P38" s="71" t="str">
        <f>IF('Wrksheet Input'!B43&lt;14," ",(IF(AND('Wrksheet Input'!B43&gt;13,'Wrksheet Input'!B43&lt;29),"\","X")))</f>
        <v xml:space="preserve"> </v>
      </c>
      <c r="Q38" s="72" t="str">
        <f>IF('Wrksheet Input'!B43&lt;15," ",(IF(AND('Wrksheet Input'!B43&gt;14,'Wrksheet Input'!B43&lt;30),"\","X")))</f>
        <v xml:space="preserve"> </v>
      </c>
      <c r="R38" s="29"/>
      <c r="S38" s="96"/>
      <c r="T38" s="49">
        <f>T33+5</f>
        <v>45</v>
      </c>
      <c r="U38" s="70" t="str">
        <f>IF('Wrksheet Input'!C43=0," ",(IF(AND('Wrksheet Input'!C43&gt;0,'Wrksheet Input'!C43&lt;16),"\","X")))</f>
        <v>\</v>
      </c>
      <c r="V38" s="71" t="str">
        <f>IF('Wrksheet Input'!C43&lt;2," ",(IF(AND('Wrksheet Input'!C43&gt;1,'Wrksheet Input'!C43&lt;17),"\","X")))</f>
        <v>\</v>
      </c>
      <c r="W38" s="71" t="str">
        <f>IF('Wrksheet Input'!C43&lt;3," ",(IF(AND('Wrksheet Input'!C43&gt;2,'Wrksheet Input'!C43&lt;18),"\","X")))</f>
        <v>\</v>
      </c>
      <c r="X38" s="71" t="str">
        <f>IF('Wrksheet Input'!C43&lt;4," ",(IF(AND('Wrksheet Input'!C43&gt;3,'Wrksheet Input'!C43&lt;19),"\","X")))</f>
        <v>\</v>
      </c>
      <c r="Y38" s="72" t="str">
        <f>IF('Wrksheet Input'!C43&lt;5," ",(IF(AND('Wrksheet Input'!C43&gt;4,'Wrksheet Input'!C43&lt;20),"\","X")))</f>
        <v>\</v>
      </c>
      <c r="Z38" s="71" t="str">
        <f>IF('Wrksheet Input'!C43&lt;6," ",(IF(AND('Wrksheet Input'!C43&gt;5,'Wrksheet Input'!C43&lt;21),"\","X")))</f>
        <v>\</v>
      </c>
      <c r="AA38" s="71" t="str">
        <f>IF('Wrksheet Input'!C43&lt;7," ",(IF(AND('Wrksheet Input'!C43&gt;6,'Wrksheet Input'!C43&lt;22),"\","X")))</f>
        <v xml:space="preserve"> </v>
      </c>
      <c r="AB38" s="71" t="str">
        <f>IF('Wrksheet Input'!C43&lt;8," ",(IF(AND('Wrksheet Input'!C43&gt;7,'Wrksheet Input'!C43&lt;23),"\","X")))</f>
        <v xml:space="preserve"> </v>
      </c>
      <c r="AC38" s="71" t="str">
        <f>IF('Wrksheet Input'!C43&lt;9," ",(IF(AND('Wrksheet Input'!C43&gt;8,'Wrksheet Input'!C43&lt;24),"\","X")))</f>
        <v xml:space="preserve"> </v>
      </c>
      <c r="AD38" s="72" t="str">
        <f>IF('Wrksheet Input'!C43&lt;10," ",(IF(AND('Wrksheet Input'!C43&gt;9,'Wrksheet Input'!C43&lt;25),"\","X")))</f>
        <v xml:space="preserve"> </v>
      </c>
      <c r="AE38" s="71" t="str">
        <f>IF('Wrksheet Input'!C43&lt;11," ",(IF(AND('Wrksheet Input'!C43&gt;10,'Wrksheet Input'!C43&lt;26),"\","X")))</f>
        <v xml:space="preserve"> </v>
      </c>
      <c r="AF38" s="71" t="str">
        <f>IF('Wrksheet Input'!C43&lt;12," ",(IF(AND('Wrksheet Input'!C43&gt;11,'Wrksheet Input'!C43&lt;27),"\","X")))</f>
        <v xml:space="preserve"> </v>
      </c>
      <c r="AG38" s="71" t="str">
        <f>IF('Wrksheet Input'!C43&lt;13," ",(IF(AND('Wrksheet Input'!C43&gt;12,'Wrksheet Input'!C43&lt;28),"\","X")))</f>
        <v xml:space="preserve"> </v>
      </c>
      <c r="AH38" s="71" t="str">
        <f>IF('Wrksheet Input'!C43&lt;14," ",(IF(AND('Wrksheet Input'!C43&gt;13,'Wrksheet Input'!C43&lt;29),"\","X")))</f>
        <v xml:space="preserve"> </v>
      </c>
      <c r="AI38" s="72" t="str">
        <f>IF('Wrksheet Input'!C43&lt;15," ",(IF(AND('Wrksheet Input'!C43&gt;14,'Wrksheet Input'!C43&lt;30),"\","X")))</f>
        <v xml:space="preserve"> </v>
      </c>
      <c r="AJ38" s="29"/>
    </row>
    <row r="39" spans="1:36" ht="12.95" customHeight="1" x14ac:dyDescent="0.2">
      <c r="A39" s="96"/>
      <c r="B39" s="49"/>
      <c r="C39" s="70" t="str">
        <f>IF('Wrksheet Input'!B44=0," ",(IF(AND('Wrksheet Input'!B44&gt;0,'Wrksheet Input'!B44&lt;16),"\","X")))</f>
        <v>\</v>
      </c>
      <c r="D39" s="71" t="str">
        <f>IF('Wrksheet Input'!B44&lt;2," ",(IF(AND('Wrksheet Input'!B44&gt;1,'Wrksheet Input'!B44&lt;17),"\","X")))</f>
        <v>\</v>
      </c>
      <c r="E39" s="71" t="str">
        <f>IF('Wrksheet Input'!B44&lt;3," ",(IF(AND('Wrksheet Input'!B44&gt;2,'Wrksheet Input'!B44&lt;18),"\","X")))</f>
        <v>\</v>
      </c>
      <c r="F39" s="71" t="str">
        <f>IF('Wrksheet Input'!B44&lt;4," ",(IF(AND('Wrksheet Input'!B44&gt;3,'Wrksheet Input'!B44&lt;19),"\","X")))</f>
        <v>\</v>
      </c>
      <c r="G39" s="72" t="str">
        <f>IF('Wrksheet Input'!B44&lt;5," ",(IF(AND('Wrksheet Input'!B44&gt;4,'Wrksheet Input'!B44&lt;20),"\","X")))</f>
        <v xml:space="preserve"> </v>
      </c>
      <c r="H39" s="71" t="str">
        <f>IF('Wrksheet Input'!B44&lt;6," ",(IF(AND('Wrksheet Input'!B44&gt;5,'Wrksheet Input'!B44&lt;21),"\","X")))</f>
        <v xml:space="preserve"> </v>
      </c>
      <c r="I39" s="71" t="str">
        <f>IF('Wrksheet Input'!B44&lt;7," ",(IF(AND('Wrksheet Input'!B44&gt;6,'Wrksheet Input'!B44&lt;22),"\","X")))</f>
        <v xml:space="preserve"> </v>
      </c>
      <c r="J39" s="71" t="str">
        <f>IF('Wrksheet Input'!B44&lt;8," ",(IF(AND('Wrksheet Input'!B44&gt;7,'Wrksheet Input'!B44&lt;23),"\","X")))</f>
        <v xml:space="preserve"> </v>
      </c>
      <c r="K39" s="71" t="str">
        <f>IF('Wrksheet Input'!B44&lt;9," ",(IF(AND('Wrksheet Input'!B44&gt;8,'Wrksheet Input'!B44&lt;24),"\","X")))</f>
        <v xml:space="preserve"> </v>
      </c>
      <c r="L39" s="72" t="str">
        <f>IF('Wrksheet Input'!B44&lt;10," ",(IF(AND('Wrksheet Input'!B44&gt;9,'Wrksheet Input'!B44&lt;25),"\","X")))</f>
        <v xml:space="preserve"> </v>
      </c>
      <c r="M39" s="71" t="str">
        <f>IF('Wrksheet Input'!B44&lt;11," ",(IF(AND('Wrksheet Input'!B44&gt;10,'Wrksheet Input'!B44&lt;26),"\","X")))</f>
        <v xml:space="preserve"> </v>
      </c>
      <c r="N39" s="71" t="str">
        <f>IF('Wrksheet Input'!B44&lt;12," ",(IF(AND('Wrksheet Input'!B44&gt;11,'Wrksheet Input'!B44&lt;27),"\","X")))</f>
        <v xml:space="preserve"> </v>
      </c>
      <c r="O39" s="71" t="str">
        <f>IF('Wrksheet Input'!B44&lt;13," ",(IF(AND('Wrksheet Input'!B44&gt;12,'Wrksheet Input'!B44&lt;28),"\","X")))</f>
        <v xml:space="preserve"> </v>
      </c>
      <c r="P39" s="71" t="str">
        <f>IF('Wrksheet Input'!B44&lt;14," ",(IF(AND('Wrksheet Input'!B44&gt;13,'Wrksheet Input'!B44&lt;29),"\","X")))</f>
        <v xml:space="preserve"> </v>
      </c>
      <c r="Q39" s="72" t="str">
        <f>IF('Wrksheet Input'!B44&lt;15," ",(IF(AND('Wrksheet Input'!B44&gt;14,'Wrksheet Input'!B44&lt;30),"\","X")))</f>
        <v xml:space="preserve"> </v>
      </c>
      <c r="R39" s="29"/>
      <c r="S39" s="96"/>
      <c r="T39" s="49"/>
      <c r="U39" s="70" t="str">
        <f>IF('Wrksheet Input'!C44=0," ",(IF(AND('Wrksheet Input'!C44&gt;0,'Wrksheet Input'!C44&lt;16),"\","X")))</f>
        <v>\</v>
      </c>
      <c r="V39" s="71" t="str">
        <f>IF('Wrksheet Input'!C44&lt;2," ",(IF(AND('Wrksheet Input'!C44&gt;1,'Wrksheet Input'!C44&lt;17),"\","X")))</f>
        <v>\</v>
      </c>
      <c r="W39" s="71" t="str">
        <f>IF('Wrksheet Input'!C44&lt;3," ",(IF(AND('Wrksheet Input'!C44&gt;2,'Wrksheet Input'!C44&lt;18),"\","X")))</f>
        <v>\</v>
      </c>
      <c r="X39" s="71" t="str">
        <f>IF('Wrksheet Input'!C44&lt;4," ",(IF(AND('Wrksheet Input'!C44&gt;3,'Wrksheet Input'!C44&lt;19),"\","X")))</f>
        <v xml:space="preserve"> </v>
      </c>
      <c r="Y39" s="72" t="str">
        <f>IF('Wrksheet Input'!C44&lt;5," ",(IF(AND('Wrksheet Input'!C44&gt;4,'Wrksheet Input'!C44&lt;20),"\","X")))</f>
        <v xml:space="preserve"> </v>
      </c>
      <c r="Z39" s="71" t="str">
        <f>IF('Wrksheet Input'!C44&lt;6," ",(IF(AND('Wrksheet Input'!C44&gt;5,'Wrksheet Input'!C44&lt;21),"\","X")))</f>
        <v xml:space="preserve"> </v>
      </c>
      <c r="AA39" s="71" t="str">
        <f>IF('Wrksheet Input'!C44&lt;7," ",(IF(AND('Wrksheet Input'!C44&gt;6,'Wrksheet Input'!C44&lt;22),"\","X")))</f>
        <v xml:space="preserve"> </v>
      </c>
      <c r="AB39" s="71" t="str">
        <f>IF('Wrksheet Input'!C44&lt;8," ",(IF(AND('Wrksheet Input'!C44&gt;7,'Wrksheet Input'!C44&lt;23),"\","X")))</f>
        <v xml:space="preserve"> </v>
      </c>
      <c r="AC39" s="71" t="str">
        <f>IF('Wrksheet Input'!C44&lt;9," ",(IF(AND('Wrksheet Input'!C44&gt;8,'Wrksheet Input'!C44&lt;24),"\","X")))</f>
        <v xml:space="preserve"> </v>
      </c>
      <c r="AD39" s="72" t="str">
        <f>IF('Wrksheet Input'!C44&lt;10," ",(IF(AND('Wrksheet Input'!C44&gt;9,'Wrksheet Input'!C44&lt;25),"\","X")))</f>
        <v xml:space="preserve"> </v>
      </c>
      <c r="AE39" s="71" t="str">
        <f>IF('Wrksheet Input'!C44&lt;11," ",(IF(AND('Wrksheet Input'!C44&gt;10,'Wrksheet Input'!C44&lt;26),"\","X")))</f>
        <v xml:space="preserve"> </v>
      </c>
      <c r="AF39" s="71" t="str">
        <f>IF('Wrksheet Input'!C44&lt;12," ",(IF(AND('Wrksheet Input'!C44&gt;11,'Wrksheet Input'!C44&lt;27),"\","X")))</f>
        <v xml:space="preserve"> </v>
      </c>
      <c r="AG39" s="71" t="str">
        <f>IF('Wrksheet Input'!C44&lt;13," ",(IF(AND('Wrksheet Input'!C44&gt;12,'Wrksheet Input'!C44&lt;28),"\","X")))</f>
        <v xml:space="preserve"> </v>
      </c>
      <c r="AH39" s="71" t="str">
        <f>IF('Wrksheet Input'!C44&lt;14," ",(IF(AND('Wrksheet Input'!C44&gt;13,'Wrksheet Input'!C44&lt;29),"\","X")))</f>
        <v xml:space="preserve"> </v>
      </c>
      <c r="AI39" s="72" t="str">
        <f>IF('Wrksheet Input'!C44&lt;15," ",(IF(AND('Wrksheet Input'!C44&gt;14,'Wrksheet Input'!C44&lt;30),"\","X")))</f>
        <v xml:space="preserve"> </v>
      </c>
      <c r="AJ39" s="29"/>
    </row>
    <row r="40" spans="1:36" ht="12.95" customHeight="1" x14ac:dyDescent="0.2">
      <c r="A40" s="96"/>
      <c r="B40" s="44"/>
      <c r="C40" s="70" t="str">
        <f>IF('Wrksheet Input'!B45=0," ",(IF(AND('Wrksheet Input'!B45&gt;0,'Wrksheet Input'!B45&lt;16),"\","X")))</f>
        <v>\</v>
      </c>
      <c r="D40" s="71" t="str">
        <f>IF('Wrksheet Input'!B45&lt;2," ",(IF(AND('Wrksheet Input'!B45&gt;1,'Wrksheet Input'!B45&lt;17),"\","X")))</f>
        <v xml:space="preserve"> </v>
      </c>
      <c r="E40" s="71" t="str">
        <f>IF('Wrksheet Input'!B45&lt;3," ",(IF(AND('Wrksheet Input'!B45&gt;2,'Wrksheet Input'!B45&lt;18),"\","X")))</f>
        <v xml:space="preserve"> </v>
      </c>
      <c r="F40" s="71" t="str">
        <f>IF('Wrksheet Input'!B45&lt;4," ",(IF(AND('Wrksheet Input'!B45&gt;3,'Wrksheet Input'!B45&lt;19),"\","X")))</f>
        <v xml:space="preserve"> </v>
      </c>
      <c r="G40" s="72" t="str">
        <f>IF('Wrksheet Input'!B45&lt;5," ",(IF(AND('Wrksheet Input'!B45&gt;4,'Wrksheet Input'!B45&lt;20),"\","X")))</f>
        <v xml:space="preserve"> </v>
      </c>
      <c r="H40" s="71" t="str">
        <f>IF('Wrksheet Input'!B45&lt;6," ",(IF(AND('Wrksheet Input'!B45&gt;5,'Wrksheet Input'!B45&lt;21),"\","X")))</f>
        <v xml:space="preserve"> </v>
      </c>
      <c r="I40" s="71" t="str">
        <f>IF('Wrksheet Input'!B45&lt;7," ",(IF(AND('Wrksheet Input'!B45&gt;6,'Wrksheet Input'!B45&lt;22),"\","X")))</f>
        <v xml:space="preserve"> </v>
      </c>
      <c r="J40" s="71" t="str">
        <f>IF('Wrksheet Input'!B45&lt;8," ",(IF(AND('Wrksheet Input'!B45&gt;7,'Wrksheet Input'!B45&lt;23),"\","X")))</f>
        <v xml:space="preserve"> </v>
      </c>
      <c r="K40" s="71" t="str">
        <f>IF('Wrksheet Input'!B45&lt;9," ",(IF(AND('Wrksheet Input'!B45&gt;8,'Wrksheet Input'!B45&lt;24),"\","X")))</f>
        <v xml:space="preserve"> </v>
      </c>
      <c r="L40" s="72" t="str">
        <f>IF('Wrksheet Input'!B45&lt;10," ",(IF(AND('Wrksheet Input'!B45&gt;9,'Wrksheet Input'!B45&lt;25),"\","X")))</f>
        <v xml:space="preserve"> </v>
      </c>
      <c r="M40" s="71" t="str">
        <f>IF('Wrksheet Input'!B45&lt;11," ",(IF(AND('Wrksheet Input'!B45&gt;10,'Wrksheet Input'!B45&lt;26),"\","X")))</f>
        <v xml:space="preserve"> </v>
      </c>
      <c r="N40" s="71" t="str">
        <f>IF('Wrksheet Input'!B45&lt;12," ",(IF(AND('Wrksheet Input'!B45&gt;11,'Wrksheet Input'!B45&lt;27),"\","X")))</f>
        <v xml:space="preserve"> </v>
      </c>
      <c r="O40" s="71" t="str">
        <f>IF('Wrksheet Input'!B45&lt;13," ",(IF(AND('Wrksheet Input'!B45&gt;12,'Wrksheet Input'!B45&lt;28),"\","X")))</f>
        <v xml:space="preserve"> </v>
      </c>
      <c r="P40" s="71" t="str">
        <f>IF('Wrksheet Input'!B45&lt;14," ",(IF(AND('Wrksheet Input'!B45&gt;13,'Wrksheet Input'!B45&lt;29),"\","X")))</f>
        <v xml:space="preserve"> </v>
      </c>
      <c r="Q40" s="72" t="str">
        <f>IF('Wrksheet Input'!B45&lt;15," ",(IF(AND('Wrksheet Input'!B45&gt;14,'Wrksheet Input'!B45&lt;30),"\","X")))</f>
        <v xml:space="preserve"> </v>
      </c>
      <c r="R40" s="29"/>
      <c r="S40" s="96"/>
      <c r="T40" s="44"/>
      <c r="U40" s="70" t="str">
        <f>IF('Wrksheet Input'!C45=0," ",(IF(AND('Wrksheet Input'!C45&gt;0,'Wrksheet Input'!C45&lt;16),"\","X")))</f>
        <v>\</v>
      </c>
      <c r="V40" s="71" t="str">
        <f>IF('Wrksheet Input'!C45&lt;2," ",(IF(AND('Wrksheet Input'!C45&gt;1,'Wrksheet Input'!C45&lt;17),"\","X")))</f>
        <v xml:space="preserve"> </v>
      </c>
      <c r="W40" s="71" t="str">
        <f>IF('Wrksheet Input'!C45&lt;3," ",(IF(AND('Wrksheet Input'!C45&gt;2,'Wrksheet Input'!C45&lt;18),"\","X")))</f>
        <v xml:space="preserve"> </v>
      </c>
      <c r="X40" s="71" t="str">
        <f>IF('Wrksheet Input'!C45&lt;4," ",(IF(AND('Wrksheet Input'!C45&gt;3,'Wrksheet Input'!C45&lt;19),"\","X")))</f>
        <v xml:space="preserve"> </v>
      </c>
      <c r="Y40" s="72" t="str">
        <f>IF('Wrksheet Input'!C45&lt;5," ",(IF(AND('Wrksheet Input'!C45&gt;4,'Wrksheet Input'!C45&lt;20),"\","X")))</f>
        <v xml:space="preserve"> </v>
      </c>
      <c r="Z40" s="71" t="str">
        <f>IF('Wrksheet Input'!C45&lt;6," ",(IF(AND('Wrksheet Input'!C45&gt;5,'Wrksheet Input'!C45&lt;21),"\","X")))</f>
        <v xml:space="preserve"> </v>
      </c>
      <c r="AA40" s="71" t="str">
        <f>IF('Wrksheet Input'!C45&lt;7," ",(IF(AND('Wrksheet Input'!C45&gt;6,'Wrksheet Input'!C45&lt;22),"\","X")))</f>
        <v xml:space="preserve"> </v>
      </c>
      <c r="AB40" s="71" t="str">
        <f>IF('Wrksheet Input'!C45&lt;8," ",(IF(AND('Wrksheet Input'!C45&gt;7,'Wrksheet Input'!C45&lt;23),"\","X")))</f>
        <v xml:space="preserve"> </v>
      </c>
      <c r="AC40" s="71" t="str">
        <f>IF('Wrksheet Input'!C45&lt;9," ",(IF(AND('Wrksheet Input'!C45&gt;8,'Wrksheet Input'!C45&lt;24),"\","X")))</f>
        <v xml:space="preserve"> </v>
      </c>
      <c r="AD40" s="72" t="str">
        <f>IF('Wrksheet Input'!C45&lt;10," ",(IF(AND('Wrksheet Input'!C45&gt;9,'Wrksheet Input'!C45&lt;25),"\","X")))</f>
        <v xml:space="preserve"> </v>
      </c>
      <c r="AE40" s="71" t="str">
        <f>IF('Wrksheet Input'!C45&lt;11," ",(IF(AND('Wrksheet Input'!C45&gt;10,'Wrksheet Input'!C45&lt;26),"\","X")))</f>
        <v xml:space="preserve"> </v>
      </c>
      <c r="AF40" s="71" t="str">
        <f>IF('Wrksheet Input'!C45&lt;12," ",(IF(AND('Wrksheet Input'!C45&gt;11,'Wrksheet Input'!C45&lt;27),"\","X")))</f>
        <v xml:space="preserve"> </v>
      </c>
      <c r="AG40" s="71" t="str">
        <f>IF('Wrksheet Input'!C45&lt;13," ",(IF(AND('Wrksheet Input'!C45&gt;12,'Wrksheet Input'!C45&lt;28),"\","X")))</f>
        <v xml:space="preserve"> </v>
      </c>
      <c r="AH40" s="71" t="str">
        <f>IF('Wrksheet Input'!C45&lt;14," ",(IF(AND('Wrksheet Input'!C45&gt;13,'Wrksheet Input'!C45&lt;29),"\","X")))</f>
        <v xml:space="preserve"> </v>
      </c>
      <c r="AI40" s="72" t="str">
        <f>IF('Wrksheet Input'!C45&lt;15," ",(IF(AND('Wrksheet Input'!C45&gt;14,'Wrksheet Input'!C45&lt;30),"\","X")))</f>
        <v xml:space="preserve"> </v>
      </c>
      <c r="AJ40" s="29"/>
    </row>
    <row r="41" spans="1:36" ht="12.95" customHeight="1" x14ac:dyDescent="0.2">
      <c r="A41" s="96"/>
      <c r="B41" s="44"/>
      <c r="C41" s="70" t="str">
        <f>IF('Wrksheet Input'!B46=0," ",(IF(AND('Wrksheet Input'!B46&gt;0,'Wrksheet Input'!B46&lt;16),"\","X")))</f>
        <v xml:space="preserve"> </v>
      </c>
      <c r="D41" s="71" t="str">
        <f>IF('Wrksheet Input'!B46&lt;2," ",(IF(AND('Wrksheet Input'!B46&gt;1,'Wrksheet Input'!B46&lt;17),"\","X")))</f>
        <v xml:space="preserve"> </v>
      </c>
      <c r="E41" s="71" t="str">
        <f>IF('Wrksheet Input'!B46&lt;3," ",(IF(AND('Wrksheet Input'!B46&gt;2,'Wrksheet Input'!B46&lt;18),"\","X")))</f>
        <v xml:space="preserve"> </v>
      </c>
      <c r="F41" s="71" t="str">
        <f>IF('Wrksheet Input'!B46&lt;4," ",(IF(AND('Wrksheet Input'!B46&gt;3,'Wrksheet Input'!B46&lt;19),"\","X")))</f>
        <v xml:space="preserve"> </v>
      </c>
      <c r="G41" s="72" t="str">
        <f>IF('Wrksheet Input'!B46&lt;5," ",(IF(AND('Wrksheet Input'!B46&gt;4,'Wrksheet Input'!B46&lt;20),"\","X")))</f>
        <v xml:space="preserve"> </v>
      </c>
      <c r="H41" s="71" t="str">
        <f>IF('Wrksheet Input'!B46&lt;6," ",(IF(AND('Wrksheet Input'!B46&gt;5,'Wrksheet Input'!B46&lt;21),"\","X")))</f>
        <v xml:space="preserve"> </v>
      </c>
      <c r="I41" s="71" t="str">
        <f>IF('Wrksheet Input'!B46&lt;7," ",(IF(AND('Wrksheet Input'!B46&gt;6,'Wrksheet Input'!B46&lt;22),"\","X")))</f>
        <v xml:space="preserve"> </v>
      </c>
      <c r="J41" s="71" t="str">
        <f>IF('Wrksheet Input'!B46&lt;8," ",(IF(AND('Wrksheet Input'!B46&gt;7,'Wrksheet Input'!B46&lt;23),"\","X")))</f>
        <v xml:space="preserve"> </v>
      </c>
      <c r="K41" s="71" t="str">
        <f>IF('Wrksheet Input'!B46&lt;9," ",(IF(AND('Wrksheet Input'!B46&gt;8,'Wrksheet Input'!B46&lt;24),"\","X")))</f>
        <v xml:space="preserve"> </v>
      </c>
      <c r="L41" s="72" t="str">
        <f>IF('Wrksheet Input'!B46&lt;10," ",(IF(AND('Wrksheet Input'!B46&gt;9,'Wrksheet Input'!B46&lt;25),"\","X")))</f>
        <v xml:space="preserve"> </v>
      </c>
      <c r="M41" s="71" t="str">
        <f>IF('Wrksheet Input'!B46&lt;11," ",(IF(AND('Wrksheet Input'!B46&gt;10,'Wrksheet Input'!B46&lt;26),"\","X")))</f>
        <v xml:space="preserve"> </v>
      </c>
      <c r="N41" s="71" t="str">
        <f>IF('Wrksheet Input'!B46&lt;12," ",(IF(AND('Wrksheet Input'!B46&gt;11,'Wrksheet Input'!B46&lt;27),"\","X")))</f>
        <v xml:space="preserve"> </v>
      </c>
      <c r="O41" s="71" t="str">
        <f>IF('Wrksheet Input'!B46&lt;13," ",(IF(AND('Wrksheet Input'!B46&gt;12,'Wrksheet Input'!B46&lt;28),"\","X")))</f>
        <v xml:space="preserve"> </v>
      </c>
      <c r="P41" s="71" t="str">
        <f>IF('Wrksheet Input'!B46&lt;14," ",(IF(AND('Wrksheet Input'!B46&gt;13,'Wrksheet Input'!B46&lt;29),"\","X")))</f>
        <v xml:space="preserve"> </v>
      </c>
      <c r="Q41" s="72" t="str">
        <f>IF('Wrksheet Input'!B46&lt;15," ",(IF(AND('Wrksheet Input'!B46&gt;14,'Wrksheet Input'!B46&lt;30),"\","X")))</f>
        <v xml:space="preserve"> </v>
      </c>
      <c r="R41" s="29"/>
      <c r="S41" s="96"/>
      <c r="T41" s="44"/>
      <c r="U41" s="70" t="str">
        <f>IF('Wrksheet Input'!C46=0," ",(IF(AND('Wrksheet Input'!C46&gt;0,'Wrksheet Input'!C46&lt;16),"\","X")))</f>
        <v>\</v>
      </c>
      <c r="V41" s="71" t="str">
        <f>IF('Wrksheet Input'!C46&lt;2," ",(IF(AND('Wrksheet Input'!C46&gt;1,'Wrksheet Input'!C46&lt;17),"\","X")))</f>
        <v xml:space="preserve"> </v>
      </c>
      <c r="W41" s="71" t="str">
        <f>IF('Wrksheet Input'!C46&lt;3," ",(IF(AND('Wrksheet Input'!C46&gt;2,'Wrksheet Input'!C46&lt;18),"\","X")))</f>
        <v xml:space="preserve"> </v>
      </c>
      <c r="X41" s="71" t="str">
        <f>IF('Wrksheet Input'!C46&lt;4," ",(IF(AND('Wrksheet Input'!C46&gt;3,'Wrksheet Input'!C46&lt;19),"\","X")))</f>
        <v xml:space="preserve"> </v>
      </c>
      <c r="Y41" s="72" t="str">
        <f>IF('Wrksheet Input'!C46&lt;5," ",(IF(AND('Wrksheet Input'!C46&gt;4,'Wrksheet Input'!C46&lt;20),"\","X")))</f>
        <v xml:space="preserve"> </v>
      </c>
      <c r="Z41" s="71" t="str">
        <f>IF('Wrksheet Input'!C46&lt;6," ",(IF(AND('Wrksheet Input'!C46&gt;5,'Wrksheet Input'!C46&lt;21),"\","X")))</f>
        <v xml:space="preserve"> </v>
      </c>
      <c r="AA41" s="71" t="str">
        <f>IF('Wrksheet Input'!C46&lt;7," ",(IF(AND('Wrksheet Input'!C46&gt;6,'Wrksheet Input'!C46&lt;22),"\","X")))</f>
        <v xml:space="preserve"> </v>
      </c>
      <c r="AB41" s="71" t="str">
        <f>IF('Wrksheet Input'!C46&lt;8," ",(IF(AND('Wrksheet Input'!C46&gt;7,'Wrksheet Input'!C46&lt;23),"\","X")))</f>
        <v xml:space="preserve"> </v>
      </c>
      <c r="AC41" s="71" t="str">
        <f>IF('Wrksheet Input'!C46&lt;9," ",(IF(AND('Wrksheet Input'!C46&gt;8,'Wrksheet Input'!C46&lt;24),"\","X")))</f>
        <v xml:space="preserve"> </v>
      </c>
      <c r="AD41" s="72" t="str">
        <f>IF('Wrksheet Input'!C46&lt;10," ",(IF(AND('Wrksheet Input'!C46&gt;9,'Wrksheet Input'!C46&lt;25),"\","X")))</f>
        <v xml:space="preserve"> </v>
      </c>
      <c r="AE41" s="71" t="str">
        <f>IF('Wrksheet Input'!C46&lt;11," ",(IF(AND('Wrksheet Input'!C46&gt;10,'Wrksheet Input'!C46&lt;26),"\","X")))</f>
        <v xml:space="preserve"> </v>
      </c>
      <c r="AF41" s="71" t="str">
        <f>IF('Wrksheet Input'!C46&lt;12," ",(IF(AND('Wrksheet Input'!C46&gt;11,'Wrksheet Input'!C46&lt;27),"\","X")))</f>
        <v xml:space="preserve"> </v>
      </c>
      <c r="AG41" s="71" t="str">
        <f>IF('Wrksheet Input'!C46&lt;13," ",(IF(AND('Wrksheet Input'!C46&gt;12,'Wrksheet Input'!C46&lt;28),"\","X")))</f>
        <v xml:space="preserve"> </v>
      </c>
      <c r="AH41" s="71" t="str">
        <f>IF('Wrksheet Input'!C46&lt;14," ",(IF(AND('Wrksheet Input'!C46&gt;13,'Wrksheet Input'!C46&lt;29),"\","X")))</f>
        <v xml:space="preserve"> </v>
      </c>
      <c r="AI41" s="72" t="str">
        <f>IF('Wrksheet Input'!C46&lt;15," ",(IF(AND('Wrksheet Input'!C46&gt;14,'Wrksheet Input'!C46&lt;30),"\","X")))</f>
        <v xml:space="preserve"> </v>
      </c>
      <c r="AJ41" s="29"/>
    </row>
    <row r="42" spans="1:36" ht="12.95" customHeight="1" thickBot="1" x14ac:dyDescent="0.25">
      <c r="A42" s="96"/>
      <c r="C42" s="73" t="str">
        <f>IF('Wrksheet Input'!B47=0," ",(IF(AND('Wrksheet Input'!B47&gt;0,'Wrksheet Input'!B47&lt;16),"\","X")))</f>
        <v>\</v>
      </c>
      <c r="D42" s="74" t="str">
        <f>IF('Wrksheet Input'!B47&lt;2," ",(IF(AND('Wrksheet Input'!B47&gt;1,'Wrksheet Input'!B47&lt;17),"\","X")))</f>
        <v>\</v>
      </c>
      <c r="E42" s="74" t="str">
        <f>IF('Wrksheet Input'!B47&lt;3," ",(IF(AND('Wrksheet Input'!B47&gt;2,'Wrksheet Input'!B47&lt;18),"\","X")))</f>
        <v xml:space="preserve"> </v>
      </c>
      <c r="F42" s="74" t="str">
        <f>IF('Wrksheet Input'!B47&lt;4," ",(IF(AND('Wrksheet Input'!B47&gt;3,'Wrksheet Input'!B47&lt;19),"\","X")))</f>
        <v xml:space="preserve"> </v>
      </c>
      <c r="G42" s="75" t="str">
        <f>IF('Wrksheet Input'!B47&lt;5," ",(IF(AND('Wrksheet Input'!B47&gt;4,'Wrksheet Input'!B47&lt;20),"\","X")))</f>
        <v xml:space="preserve"> </v>
      </c>
      <c r="H42" s="74" t="str">
        <f>IF('Wrksheet Input'!B47&lt;6," ",(IF(AND('Wrksheet Input'!B47&gt;5,'Wrksheet Input'!B47&lt;21),"\","X")))</f>
        <v xml:space="preserve"> </v>
      </c>
      <c r="I42" s="74" t="str">
        <f>IF('Wrksheet Input'!B47&lt;7," ",(IF(AND('Wrksheet Input'!B47&gt;6,'Wrksheet Input'!B47&lt;22),"\","X")))</f>
        <v xml:space="preserve"> </v>
      </c>
      <c r="J42" s="74" t="str">
        <f>IF('Wrksheet Input'!B47&lt;8," ",(IF(AND('Wrksheet Input'!B47&gt;7,'Wrksheet Input'!B47&lt;23),"\","X")))</f>
        <v xml:space="preserve"> </v>
      </c>
      <c r="K42" s="74" t="str">
        <f>IF('Wrksheet Input'!B47&lt;9," ",(IF(AND('Wrksheet Input'!B47&gt;8,'Wrksheet Input'!B47&lt;24),"\","X")))</f>
        <v xml:space="preserve"> </v>
      </c>
      <c r="L42" s="75" t="str">
        <f>IF('Wrksheet Input'!B47&lt;10," ",(IF(AND('Wrksheet Input'!B47&gt;9,'Wrksheet Input'!B47&lt;25),"\","X")))</f>
        <v xml:space="preserve"> </v>
      </c>
      <c r="M42" s="74" t="str">
        <f>IF('Wrksheet Input'!B47&lt;11," ",(IF(AND('Wrksheet Input'!B47&gt;10,'Wrksheet Input'!B47&lt;26),"\","X")))</f>
        <v xml:space="preserve"> </v>
      </c>
      <c r="N42" s="74" t="str">
        <f>IF('Wrksheet Input'!B47&lt;12," ",(IF(AND('Wrksheet Input'!B47&gt;11,'Wrksheet Input'!B47&lt;27),"\","X")))</f>
        <v xml:space="preserve"> </v>
      </c>
      <c r="O42" s="74" t="str">
        <f>IF('Wrksheet Input'!B47&lt;13," ",(IF(AND('Wrksheet Input'!B47&gt;12,'Wrksheet Input'!B47&lt;28),"\","X")))</f>
        <v xml:space="preserve"> </v>
      </c>
      <c r="P42" s="74" t="str">
        <f>IF('Wrksheet Input'!B47&lt;14," ",(IF(AND('Wrksheet Input'!B47&gt;13,'Wrksheet Input'!B47&lt;29),"\","X")))</f>
        <v xml:space="preserve"> </v>
      </c>
      <c r="Q42" s="75" t="str">
        <f>IF('Wrksheet Input'!B47&lt;15," ",(IF(AND('Wrksheet Input'!B47&gt;14,'Wrksheet Input'!B47&lt;30),"\","X")))</f>
        <v xml:space="preserve"> </v>
      </c>
      <c r="R42" s="29"/>
      <c r="S42" s="96"/>
      <c r="U42" s="73" t="str">
        <f>IF('Wrksheet Input'!C47=0," ",(IF(AND('Wrksheet Input'!C47&gt;0,'Wrksheet Input'!C47&lt;16),"\","X")))</f>
        <v xml:space="preserve"> </v>
      </c>
      <c r="V42" s="74" t="str">
        <f>IF('Wrksheet Input'!C47&lt;2," ",(IF(AND('Wrksheet Input'!C47&gt;1,'Wrksheet Input'!C47&lt;17),"\","X")))</f>
        <v xml:space="preserve"> </v>
      </c>
      <c r="W42" s="74" t="str">
        <f>IF('Wrksheet Input'!C47&lt;3," ",(IF(AND('Wrksheet Input'!C47&gt;2,'Wrksheet Input'!C47&lt;18),"\","X")))</f>
        <v xml:space="preserve"> </v>
      </c>
      <c r="X42" s="74" t="str">
        <f>IF('Wrksheet Input'!C47&lt;4," ",(IF(AND('Wrksheet Input'!C47&gt;3,'Wrksheet Input'!C47&lt;19),"\","X")))</f>
        <v xml:space="preserve"> </v>
      </c>
      <c r="Y42" s="75" t="str">
        <f>IF('Wrksheet Input'!C47&lt;5," ",(IF(AND('Wrksheet Input'!C47&gt;4,'Wrksheet Input'!C47&lt;20),"\","X")))</f>
        <v xml:space="preserve"> </v>
      </c>
      <c r="Z42" s="74" t="str">
        <f>IF('Wrksheet Input'!C47&lt;6," ",(IF(AND('Wrksheet Input'!C47&gt;5,'Wrksheet Input'!C47&lt;21),"\","X")))</f>
        <v xml:space="preserve"> </v>
      </c>
      <c r="AA42" s="74" t="str">
        <f>IF('Wrksheet Input'!C47&lt;7," ",(IF(AND('Wrksheet Input'!C47&gt;6,'Wrksheet Input'!C47&lt;22),"\","X")))</f>
        <v xml:space="preserve"> </v>
      </c>
      <c r="AB42" s="74" t="str">
        <f>IF('Wrksheet Input'!C47&lt;8," ",(IF(AND('Wrksheet Input'!C47&gt;7,'Wrksheet Input'!C47&lt;23),"\","X")))</f>
        <v xml:space="preserve"> </v>
      </c>
      <c r="AC42" s="74" t="str">
        <f>IF('Wrksheet Input'!C47&lt;9," ",(IF(AND('Wrksheet Input'!C47&gt;8,'Wrksheet Input'!C47&lt;24),"\","X")))</f>
        <v xml:space="preserve"> </v>
      </c>
      <c r="AD42" s="75" t="str">
        <f>IF('Wrksheet Input'!C47&lt;10," ",(IF(AND('Wrksheet Input'!C47&gt;9,'Wrksheet Input'!C47&lt;25),"\","X")))</f>
        <v xml:space="preserve"> </v>
      </c>
      <c r="AE42" s="74" t="str">
        <f>IF('Wrksheet Input'!C47&lt;11," ",(IF(AND('Wrksheet Input'!C47&gt;10,'Wrksheet Input'!C47&lt;26),"\","X")))</f>
        <v xml:space="preserve"> </v>
      </c>
      <c r="AF42" s="74" t="str">
        <f>IF('Wrksheet Input'!C47&lt;12," ",(IF(AND('Wrksheet Input'!C47&gt;11,'Wrksheet Input'!C47&lt;27),"\","X")))</f>
        <v xml:space="preserve"> </v>
      </c>
      <c r="AG42" s="74" t="str">
        <f>IF('Wrksheet Input'!C47&lt;13," ",(IF(AND('Wrksheet Input'!C47&gt;12,'Wrksheet Input'!C47&lt;28),"\","X")))</f>
        <v xml:space="preserve"> </v>
      </c>
      <c r="AH42" s="74" t="str">
        <f>IF('Wrksheet Input'!C47&lt;14," ",(IF(AND('Wrksheet Input'!C47&gt;13,'Wrksheet Input'!C47&lt;29),"\","X")))</f>
        <v xml:space="preserve"> </v>
      </c>
      <c r="AI42" s="75" t="str">
        <f>IF('Wrksheet Input'!C47&lt;15," ",(IF(AND('Wrksheet Input'!C47&gt;14,'Wrksheet Input'!C47&lt;30),"\","X")))</f>
        <v xml:space="preserve"> </v>
      </c>
      <c r="AJ42" s="29"/>
    </row>
    <row r="43" spans="1:36" ht="12.95" customHeight="1" x14ac:dyDescent="0.2">
      <c r="A43" s="96"/>
      <c r="B43" s="49">
        <f>B38+5</f>
        <v>50</v>
      </c>
      <c r="C43" s="70" t="str">
        <f>IF('Wrksheet Input'!B48=0," ",(IF(AND('Wrksheet Input'!B48&gt;0,'Wrksheet Input'!B48&lt;16),"\","X")))</f>
        <v>\</v>
      </c>
      <c r="D43" s="71" t="str">
        <f>IF('Wrksheet Input'!B48&lt;2," ",(IF(AND('Wrksheet Input'!B48&gt;1,'Wrksheet Input'!B48&lt;17),"\","X")))</f>
        <v xml:space="preserve"> </v>
      </c>
      <c r="E43" s="71" t="str">
        <f>IF('Wrksheet Input'!B48&lt;3," ",(IF(AND('Wrksheet Input'!B48&gt;2,'Wrksheet Input'!B48&lt;18),"\","X")))</f>
        <v xml:space="preserve"> </v>
      </c>
      <c r="F43" s="71" t="str">
        <f>IF('Wrksheet Input'!B48&lt;4," ",(IF(AND('Wrksheet Input'!B48&gt;3,'Wrksheet Input'!B48&lt;19),"\","X")))</f>
        <v xml:space="preserve"> </v>
      </c>
      <c r="G43" s="72" t="str">
        <f>IF('Wrksheet Input'!B48&lt;5," ",(IF(AND('Wrksheet Input'!B48&gt;4,'Wrksheet Input'!B48&lt;20),"\","X")))</f>
        <v xml:space="preserve"> </v>
      </c>
      <c r="H43" s="71" t="str">
        <f>IF('Wrksheet Input'!B48&lt;6," ",(IF(AND('Wrksheet Input'!B48&gt;5,'Wrksheet Input'!B48&lt;21),"\","X")))</f>
        <v xml:space="preserve"> </v>
      </c>
      <c r="I43" s="71" t="str">
        <f>IF('Wrksheet Input'!B48&lt;7," ",(IF(AND('Wrksheet Input'!B48&gt;6,'Wrksheet Input'!B48&lt;22),"\","X")))</f>
        <v xml:space="preserve"> </v>
      </c>
      <c r="J43" s="71" t="str">
        <f>IF('Wrksheet Input'!B48&lt;8," ",(IF(AND('Wrksheet Input'!B48&gt;7,'Wrksheet Input'!B48&lt;23),"\","X")))</f>
        <v xml:space="preserve"> </v>
      </c>
      <c r="K43" s="71" t="str">
        <f>IF('Wrksheet Input'!B48&lt;9," ",(IF(AND('Wrksheet Input'!B48&gt;8,'Wrksheet Input'!B48&lt;24),"\","X")))</f>
        <v xml:space="preserve"> </v>
      </c>
      <c r="L43" s="72" t="str">
        <f>IF('Wrksheet Input'!B48&lt;10," ",(IF(AND('Wrksheet Input'!B48&gt;9,'Wrksheet Input'!B48&lt;25),"\","X")))</f>
        <v xml:space="preserve"> </v>
      </c>
      <c r="M43" s="71" t="str">
        <f>IF('Wrksheet Input'!B48&lt;11," ",(IF(AND('Wrksheet Input'!B48&gt;10,'Wrksheet Input'!B48&lt;26),"\","X")))</f>
        <v xml:space="preserve"> </v>
      </c>
      <c r="N43" s="71" t="str">
        <f>IF('Wrksheet Input'!B48&lt;12," ",(IF(AND('Wrksheet Input'!B48&gt;11,'Wrksheet Input'!B48&lt;27),"\","X")))</f>
        <v xml:space="preserve"> </v>
      </c>
      <c r="O43" s="71" t="str">
        <f>IF('Wrksheet Input'!B48&lt;13," ",(IF(AND('Wrksheet Input'!B48&gt;12,'Wrksheet Input'!B48&lt;28),"\","X")))</f>
        <v xml:space="preserve"> </v>
      </c>
      <c r="P43" s="71" t="str">
        <f>IF('Wrksheet Input'!B48&lt;14," ",(IF(AND('Wrksheet Input'!B48&gt;13,'Wrksheet Input'!B48&lt;29),"\","X")))</f>
        <v xml:space="preserve"> </v>
      </c>
      <c r="Q43" s="72" t="str">
        <f>IF('Wrksheet Input'!B48&lt;15," ",(IF(AND('Wrksheet Input'!B48&gt;14,'Wrksheet Input'!B48&lt;30),"\","X")))</f>
        <v xml:space="preserve"> </v>
      </c>
      <c r="R43" s="29"/>
      <c r="S43" s="96"/>
      <c r="T43" s="49">
        <f>T38+5</f>
        <v>50</v>
      </c>
      <c r="U43" s="70" t="str">
        <f>IF('Wrksheet Input'!C48=0," ",(IF(AND('Wrksheet Input'!C48&gt;0,'Wrksheet Input'!C48&lt;16),"\","X")))</f>
        <v>\</v>
      </c>
      <c r="V43" s="71" t="str">
        <f>IF('Wrksheet Input'!C48&lt;2," ",(IF(AND('Wrksheet Input'!C48&gt;1,'Wrksheet Input'!C48&lt;17),"\","X")))</f>
        <v xml:space="preserve"> </v>
      </c>
      <c r="W43" s="71" t="str">
        <f>IF('Wrksheet Input'!C48&lt;3," ",(IF(AND('Wrksheet Input'!C48&gt;2,'Wrksheet Input'!C48&lt;18),"\","X")))</f>
        <v xml:space="preserve"> </v>
      </c>
      <c r="X43" s="71" t="str">
        <f>IF('Wrksheet Input'!C48&lt;4," ",(IF(AND('Wrksheet Input'!C48&gt;3,'Wrksheet Input'!C48&lt;19),"\","X")))</f>
        <v xml:space="preserve"> </v>
      </c>
      <c r="Y43" s="72" t="str">
        <f>IF('Wrksheet Input'!C48&lt;5," ",(IF(AND('Wrksheet Input'!C48&gt;4,'Wrksheet Input'!C48&lt;20),"\","X")))</f>
        <v xml:space="preserve"> </v>
      </c>
      <c r="Z43" s="71" t="str">
        <f>IF('Wrksheet Input'!C48&lt;6," ",(IF(AND('Wrksheet Input'!C48&gt;5,'Wrksheet Input'!C48&lt;21),"\","X")))</f>
        <v xml:space="preserve"> </v>
      </c>
      <c r="AA43" s="71" t="str">
        <f>IF('Wrksheet Input'!C48&lt;7," ",(IF(AND('Wrksheet Input'!C48&gt;6,'Wrksheet Input'!C48&lt;22),"\","X")))</f>
        <v xml:space="preserve"> </v>
      </c>
      <c r="AB43" s="71" t="str">
        <f>IF('Wrksheet Input'!C48&lt;8," ",(IF(AND('Wrksheet Input'!C48&gt;7,'Wrksheet Input'!C48&lt;23),"\","X")))</f>
        <v xml:space="preserve"> </v>
      </c>
      <c r="AC43" s="71" t="str">
        <f>IF('Wrksheet Input'!C48&lt;9," ",(IF(AND('Wrksheet Input'!C48&gt;8,'Wrksheet Input'!C48&lt;24),"\","X")))</f>
        <v xml:space="preserve"> </v>
      </c>
      <c r="AD43" s="72" t="str">
        <f>IF('Wrksheet Input'!C48&lt;10," ",(IF(AND('Wrksheet Input'!C48&gt;9,'Wrksheet Input'!C48&lt;25),"\","X")))</f>
        <v xml:space="preserve"> </v>
      </c>
      <c r="AE43" s="71" t="str">
        <f>IF('Wrksheet Input'!C48&lt;11," ",(IF(AND('Wrksheet Input'!C48&gt;10,'Wrksheet Input'!C48&lt;26),"\","X")))</f>
        <v xml:space="preserve"> </v>
      </c>
      <c r="AF43" s="71" t="str">
        <f>IF('Wrksheet Input'!C48&lt;12," ",(IF(AND('Wrksheet Input'!C48&gt;11,'Wrksheet Input'!C48&lt;27),"\","X")))</f>
        <v xml:space="preserve"> </v>
      </c>
      <c r="AG43" s="71" t="str">
        <f>IF('Wrksheet Input'!C48&lt;13," ",(IF(AND('Wrksheet Input'!C48&gt;12,'Wrksheet Input'!C48&lt;28),"\","X")))</f>
        <v xml:space="preserve"> </v>
      </c>
      <c r="AH43" s="71" t="str">
        <f>IF('Wrksheet Input'!C48&lt;14," ",(IF(AND('Wrksheet Input'!C48&gt;13,'Wrksheet Input'!C48&lt;29),"\","X")))</f>
        <v xml:space="preserve"> </v>
      </c>
      <c r="AI43" s="72" t="str">
        <f>IF('Wrksheet Input'!C48&lt;15," ",(IF(AND('Wrksheet Input'!C48&gt;14,'Wrksheet Input'!C48&lt;30),"\","X")))</f>
        <v xml:space="preserve"> </v>
      </c>
      <c r="AJ43" s="29"/>
    </row>
    <row r="44" spans="1:36" ht="12.95" customHeight="1" x14ac:dyDescent="0.2">
      <c r="A44" s="96"/>
      <c r="B44" s="49"/>
      <c r="C44" s="70" t="str">
        <f>IF('Wrksheet Input'!B49=0," ",(IF(AND('Wrksheet Input'!B49&gt;0,'Wrksheet Input'!B49&lt;16),"\","X")))</f>
        <v xml:space="preserve"> </v>
      </c>
      <c r="D44" s="71" t="str">
        <f>IF('Wrksheet Input'!B49&lt;2," ",(IF(AND('Wrksheet Input'!B49&gt;1,'Wrksheet Input'!B49&lt;17),"\","X")))</f>
        <v xml:space="preserve"> </v>
      </c>
      <c r="E44" s="71" t="str">
        <f>IF('Wrksheet Input'!B49&lt;3," ",(IF(AND('Wrksheet Input'!B49&gt;2,'Wrksheet Input'!B49&lt;18),"\","X")))</f>
        <v xml:space="preserve"> </v>
      </c>
      <c r="F44" s="71" t="str">
        <f>IF('Wrksheet Input'!B49&lt;4," ",(IF(AND('Wrksheet Input'!B49&gt;3,'Wrksheet Input'!B49&lt;19),"\","X")))</f>
        <v xml:space="preserve"> </v>
      </c>
      <c r="G44" s="72" t="str">
        <f>IF('Wrksheet Input'!B49&lt;5," ",(IF(AND('Wrksheet Input'!B49&gt;4,'Wrksheet Input'!B49&lt;20),"\","X")))</f>
        <v xml:space="preserve"> </v>
      </c>
      <c r="H44" s="71" t="str">
        <f>IF('Wrksheet Input'!B49&lt;6," ",(IF(AND('Wrksheet Input'!B49&gt;5,'Wrksheet Input'!B49&lt;21),"\","X")))</f>
        <v xml:space="preserve"> </v>
      </c>
      <c r="I44" s="71" t="str">
        <f>IF('Wrksheet Input'!B49&lt;7," ",(IF(AND('Wrksheet Input'!B49&gt;6,'Wrksheet Input'!B49&lt;22),"\","X")))</f>
        <v xml:space="preserve"> </v>
      </c>
      <c r="J44" s="71" t="str">
        <f>IF('Wrksheet Input'!B49&lt;8," ",(IF(AND('Wrksheet Input'!B49&gt;7,'Wrksheet Input'!B49&lt;23),"\","X")))</f>
        <v xml:space="preserve"> </v>
      </c>
      <c r="K44" s="71" t="str">
        <f>IF('Wrksheet Input'!B49&lt;9," ",(IF(AND('Wrksheet Input'!B49&gt;8,'Wrksheet Input'!B49&lt;24),"\","X")))</f>
        <v xml:space="preserve"> </v>
      </c>
      <c r="L44" s="72" t="str">
        <f>IF('Wrksheet Input'!B49&lt;10," ",(IF(AND('Wrksheet Input'!B49&gt;9,'Wrksheet Input'!B49&lt;25),"\","X")))</f>
        <v xml:space="preserve"> </v>
      </c>
      <c r="M44" s="71" t="str">
        <f>IF('Wrksheet Input'!B49&lt;11," ",(IF(AND('Wrksheet Input'!B49&gt;10,'Wrksheet Input'!B49&lt;26),"\","X")))</f>
        <v xml:space="preserve"> </v>
      </c>
      <c r="N44" s="71" t="str">
        <f>IF('Wrksheet Input'!B49&lt;12," ",(IF(AND('Wrksheet Input'!B49&gt;11,'Wrksheet Input'!B49&lt;27),"\","X")))</f>
        <v xml:space="preserve"> </v>
      </c>
      <c r="O44" s="71" t="str">
        <f>IF('Wrksheet Input'!B49&lt;13," ",(IF(AND('Wrksheet Input'!B49&gt;12,'Wrksheet Input'!B49&lt;28),"\","X")))</f>
        <v xml:space="preserve"> </v>
      </c>
      <c r="P44" s="71" t="str">
        <f>IF('Wrksheet Input'!B49&lt;14," ",(IF(AND('Wrksheet Input'!B49&gt;13,'Wrksheet Input'!B49&lt;29),"\","X")))</f>
        <v xml:space="preserve"> </v>
      </c>
      <c r="Q44" s="72" t="str">
        <f>IF('Wrksheet Input'!B49&lt;15," ",(IF(AND('Wrksheet Input'!B49&gt;14,'Wrksheet Input'!B49&lt;30),"\","X")))</f>
        <v xml:space="preserve"> </v>
      </c>
      <c r="R44" s="29"/>
      <c r="S44" s="96"/>
      <c r="T44" s="49"/>
      <c r="U44" s="70" t="str">
        <f>IF('Wrksheet Input'!C49=0," ",(IF(AND('Wrksheet Input'!C49&gt;0,'Wrksheet Input'!C49&lt;16),"\","X")))</f>
        <v xml:space="preserve"> </v>
      </c>
      <c r="V44" s="71" t="str">
        <f>IF('Wrksheet Input'!C49&lt;2," ",(IF(AND('Wrksheet Input'!C49&gt;1,'Wrksheet Input'!C49&lt;17),"\","X")))</f>
        <v xml:space="preserve"> </v>
      </c>
      <c r="W44" s="71" t="str">
        <f>IF('Wrksheet Input'!C49&lt;3," ",(IF(AND('Wrksheet Input'!C49&gt;2,'Wrksheet Input'!C49&lt;18),"\","X")))</f>
        <v xml:space="preserve"> </v>
      </c>
      <c r="X44" s="71" t="str">
        <f>IF('Wrksheet Input'!C49&lt;4," ",(IF(AND('Wrksheet Input'!C49&gt;3,'Wrksheet Input'!C49&lt;19),"\","X")))</f>
        <v xml:space="preserve"> </v>
      </c>
      <c r="Y44" s="72" t="str">
        <f>IF('Wrksheet Input'!C49&lt;5," ",(IF(AND('Wrksheet Input'!C49&gt;4,'Wrksheet Input'!C49&lt;20),"\","X")))</f>
        <v xml:space="preserve"> </v>
      </c>
      <c r="Z44" s="71" t="str">
        <f>IF('Wrksheet Input'!C49&lt;6," ",(IF(AND('Wrksheet Input'!C49&gt;5,'Wrksheet Input'!C49&lt;21),"\","X")))</f>
        <v xml:space="preserve"> </v>
      </c>
      <c r="AA44" s="71" t="str">
        <f>IF('Wrksheet Input'!C49&lt;7," ",(IF(AND('Wrksheet Input'!C49&gt;6,'Wrksheet Input'!C49&lt;22),"\","X")))</f>
        <v xml:space="preserve"> </v>
      </c>
      <c r="AB44" s="71" t="str">
        <f>IF('Wrksheet Input'!C49&lt;8," ",(IF(AND('Wrksheet Input'!C49&gt;7,'Wrksheet Input'!C49&lt;23),"\","X")))</f>
        <v xml:space="preserve"> </v>
      </c>
      <c r="AC44" s="71" t="str">
        <f>IF('Wrksheet Input'!C49&lt;9," ",(IF(AND('Wrksheet Input'!C49&gt;8,'Wrksheet Input'!C49&lt;24),"\","X")))</f>
        <v xml:space="preserve"> </v>
      </c>
      <c r="AD44" s="72" t="str">
        <f>IF('Wrksheet Input'!C49&lt;10," ",(IF(AND('Wrksheet Input'!C49&gt;9,'Wrksheet Input'!C49&lt;25),"\","X")))</f>
        <v xml:space="preserve"> </v>
      </c>
      <c r="AE44" s="71" t="str">
        <f>IF('Wrksheet Input'!C49&lt;11," ",(IF(AND('Wrksheet Input'!C49&gt;10,'Wrksheet Input'!C49&lt;26),"\","X")))</f>
        <v xml:space="preserve"> </v>
      </c>
      <c r="AF44" s="71" t="str">
        <f>IF('Wrksheet Input'!C49&lt;12," ",(IF(AND('Wrksheet Input'!C49&gt;11,'Wrksheet Input'!C49&lt;27),"\","X")))</f>
        <v xml:space="preserve"> </v>
      </c>
      <c r="AG44" s="71" t="str">
        <f>IF('Wrksheet Input'!C49&lt;13," ",(IF(AND('Wrksheet Input'!C49&gt;12,'Wrksheet Input'!C49&lt;28),"\","X")))</f>
        <v xml:space="preserve"> </v>
      </c>
      <c r="AH44" s="71" t="str">
        <f>IF('Wrksheet Input'!C49&lt;14," ",(IF(AND('Wrksheet Input'!C49&gt;13,'Wrksheet Input'!C49&lt;29),"\","X")))</f>
        <v xml:space="preserve"> </v>
      </c>
      <c r="AI44" s="72" t="str">
        <f>IF('Wrksheet Input'!C49&lt;15," ",(IF(AND('Wrksheet Input'!C49&gt;14,'Wrksheet Input'!C49&lt;30),"\","X")))</f>
        <v xml:space="preserve"> </v>
      </c>
      <c r="AJ44" s="29"/>
    </row>
    <row r="45" spans="1:36" ht="12.95" customHeight="1" x14ac:dyDescent="0.2">
      <c r="A45" s="96"/>
      <c r="B45" s="44"/>
      <c r="C45" s="70" t="str">
        <f>IF('Wrksheet Input'!B50=0," ",(IF(AND('Wrksheet Input'!B50&gt;0,'Wrksheet Input'!B50&lt;16),"\","X")))</f>
        <v>\</v>
      </c>
      <c r="D45" s="71" t="str">
        <f>IF('Wrksheet Input'!B50&lt;2," ",(IF(AND('Wrksheet Input'!B50&gt;1,'Wrksheet Input'!B50&lt;17),"\","X")))</f>
        <v xml:space="preserve"> </v>
      </c>
      <c r="E45" s="71" t="str">
        <f>IF('Wrksheet Input'!B50&lt;3," ",(IF(AND('Wrksheet Input'!B50&gt;2,'Wrksheet Input'!B50&lt;18),"\","X")))</f>
        <v xml:space="preserve"> </v>
      </c>
      <c r="F45" s="71" t="str">
        <f>IF('Wrksheet Input'!B50&lt;4," ",(IF(AND('Wrksheet Input'!B50&gt;3,'Wrksheet Input'!B50&lt;19),"\","X")))</f>
        <v xml:space="preserve"> </v>
      </c>
      <c r="G45" s="72" t="str">
        <f>IF('Wrksheet Input'!B50&lt;5," ",(IF(AND('Wrksheet Input'!B50&gt;4,'Wrksheet Input'!B50&lt;20),"\","X")))</f>
        <v xml:space="preserve"> </v>
      </c>
      <c r="H45" s="71" t="str">
        <f>IF('Wrksheet Input'!B50&lt;6," ",(IF(AND('Wrksheet Input'!B50&gt;5,'Wrksheet Input'!B50&lt;21),"\","X")))</f>
        <v xml:space="preserve"> </v>
      </c>
      <c r="I45" s="71" t="str">
        <f>IF('Wrksheet Input'!B50&lt;7," ",(IF(AND('Wrksheet Input'!B50&gt;6,'Wrksheet Input'!B50&lt;22),"\","X")))</f>
        <v xml:space="preserve"> </v>
      </c>
      <c r="J45" s="71" t="str">
        <f>IF('Wrksheet Input'!B50&lt;8," ",(IF(AND('Wrksheet Input'!B50&gt;7,'Wrksheet Input'!B50&lt;23),"\","X")))</f>
        <v xml:space="preserve"> </v>
      </c>
      <c r="K45" s="71" t="str">
        <f>IF('Wrksheet Input'!B50&lt;9," ",(IF(AND('Wrksheet Input'!B50&gt;8,'Wrksheet Input'!B50&lt;24),"\","X")))</f>
        <v xml:space="preserve"> </v>
      </c>
      <c r="L45" s="72" t="str">
        <f>IF('Wrksheet Input'!B50&lt;10," ",(IF(AND('Wrksheet Input'!B50&gt;9,'Wrksheet Input'!B50&lt;25),"\","X")))</f>
        <v xml:space="preserve"> </v>
      </c>
      <c r="M45" s="71" t="str">
        <f>IF('Wrksheet Input'!B50&lt;11," ",(IF(AND('Wrksheet Input'!B50&gt;10,'Wrksheet Input'!B50&lt;26),"\","X")))</f>
        <v xml:space="preserve"> </v>
      </c>
      <c r="N45" s="71" t="str">
        <f>IF('Wrksheet Input'!B50&lt;12," ",(IF(AND('Wrksheet Input'!B50&gt;11,'Wrksheet Input'!B50&lt;27),"\","X")))</f>
        <v xml:space="preserve"> </v>
      </c>
      <c r="O45" s="71" t="str">
        <f>IF('Wrksheet Input'!B50&lt;13," ",(IF(AND('Wrksheet Input'!B50&gt;12,'Wrksheet Input'!B50&lt;28),"\","X")))</f>
        <v xml:space="preserve"> </v>
      </c>
      <c r="P45" s="71" t="str">
        <f>IF('Wrksheet Input'!B50&lt;14," ",(IF(AND('Wrksheet Input'!B50&gt;13,'Wrksheet Input'!B50&lt;29),"\","X")))</f>
        <v xml:space="preserve"> </v>
      </c>
      <c r="Q45" s="72" t="str">
        <f>IF('Wrksheet Input'!B50&lt;15," ",(IF(AND('Wrksheet Input'!B50&gt;14,'Wrksheet Input'!B50&lt;30),"\","X")))</f>
        <v xml:space="preserve"> </v>
      </c>
      <c r="R45" s="29"/>
      <c r="S45" s="96"/>
      <c r="T45" s="44"/>
      <c r="U45" s="70" t="str">
        <f>IF('Wrksheet Input'!C50=0," ",(IF(AND('Wrksheet Input'!C50&gt;0,'Wrksheet Input'!C50&lt;16),"\","X")))</f>
        <v xml:space="preserve"> </v>
      </c>
      <c r="V45" s="71" t="str">
        <f>IF('Wrksheet Input'!C50&lt;2," ",(IF(AND('Wrksheet Input'!C50&gt;1,'Wrksheet Input'!C50&lt;17),"\","X")))</f>
        <v xml:space="preserve"> </v>
      </c>
      <c r="W45" s="71" t="str">
        <f>IF('Wrksheet Input'!C50&lt;3," ",(IF(AND('Wrksheet Input'!C50&gt;2,'Wrksheet Input'!C50&lt;18),"\","X")))</f>
        <v xml:space="preserve"> </v>
      </c>
      <c r="X45" s="71" t="str">
        <f>IF('Wrksheet Input'!C50&lt;4," ",(IF(AND('Wrksheet Input'!C50&gt;3,'Wrksheet Input'!C50&lt;19),"\","X")))</f>
        <v xml:space="preserve"> </v>
      </c>
      <c r="Y45" s="72" t="str">
        <f>IF('Wrksheet Input'!C50&lt;5," ",(IF(AND('Wrksheet Input'!C50&gt;4,'Wrksheet Input'!C50&lt;20),"\","X")))</f>
        <v xml:space="preserve"> </v>
      </c>
      <c r="Z45" s="71" t="str">
        <f>IF('Wrksheet Input'!C50&lt;6," ",(IF(AND('Wrksheet Input'!C50&gt;5,'Wrksheet Input'!C50&lt;21),"\","X")))</f>
        <v xml:space="preserve"> </v>
      </c>
      <c r="AA45" s="71" t="str">
        <f>IF('Wrksheet Input'!C50&lt;7," ",(IF(AND('Wrksheet Input'!C50&gt;6,'Wrksheet Input'!C50&lt;22),"\","X")))</f>
        <v xml:space="preserve"> </v>
      </c>
      <c r="AB45" s="71" t="str">
        <f>IF('Wrksheet Input'!C50&lt;8," ",(IF(AND('Wrksheet Input'!C50&gt;7,'Wrksheet Input'!C50&lt;23),"\","X")))</f>
        <v xml:space="preserve"> </v>
      </c>
      <c r="AC45" s="71" t="str">
        <f>IF('Wrksheet Input'!C50&lt;9," ",(IF(AND('Wrksheet Input'!C50&gt;8,'Wrksheet Input'!C50&lt;24),"\","X")))</f>
        <v xml:space="preserve"> </v>
      </c>
      <c r="AD45" s="72" t="str">
        <f>IF('Wrksheet Input'!C50&lt;10," ",(IF(AND('Wrksheet Input'!C50&gt;9,'Wrksheet Input'!C50&lt;25),"\","X")))</f>
        <v xml:space="preserve"> </v>
      </c>
      <c r="AE45" s="71" t="str">
        <f>IF('Wrksheet Input'!C50&lt;11," ",(IF(AND('Wrksheet Input'!C50&gt;10,'Wrksheet Input'!C50&lt;26),"\","X")))</f>
        <v xml:space="preserve"> </v>
      </c>
      <c r="AF45" s="71" t="str">
        <f>IF('Wrksheet Input'!C50&lt;12," ",(IF(AND('Wrksheet Input'!C50&gt;11,'Wrksheet Input'!C50&lt;27),"\","X")))</f>
        <v xml:space="preserve"> </v>
      </c>
      <c r="AG45" s="71" t="str">
        <f>IF('Wrksheet Input'!C50&lt;13," ",(IF(AND('Wrksheet Input'!C50&gt;12,'Wrksheet Input'!C50&lt;28),"\","X")))</f>
        <v xml:space="preserve"> </v>
      </c>
      <c r="AH45" s="71" t="str">
        <f>IF('Wrksheet Input'!C50&lt;14," ",(IF(AND('Wrksheet Input'!C50&gt;13,'Wrksheet Input'!C50&lt;29),"\","X")))</f>
        <v xml:space="preserve"> </v>
      </c>
      <c r="AI45" s="72" t="str">
        <f>IF('Wrksheet Input'!C50&lt;15," ",(IF(AND('Wrksheet Input'!C50&gt;14,'Wrksheet Input'!C50&lt;30),"\","X")))</f>
        <v xml:space="preserve"> </v>
      </c>
      <c r="AJ45" s="29"/>
    </row>
    <row r="46" spans="1:36" ht="12.95" customHeight="1" x14ac:dyDescent="0.2">
      <c r="A46" s="96"/>
      <c r="B46" s="44"/>
      <c r="C46" s="70" t="str">
        <f>IF('Wrksheet Input'!B51=0," ",(IF(AND('Wrksheet Input'!B51&gt;0,'Wrksheet Input'!B51&lt;16),"\","X")))</f>
        <v xml:space="preserve"> </v>
      </c>
      <c r="D46" s="71" t="str">
        <f>IF('Wrksheet Input'!B51&lt;2," ",(IF(AND('Wrksheet Input'!B51&gt;1,'Wrksheet Input'!B51&lt;17),"\","X")))</f>
        <v xml:space="preserve"> </v>
      </c>
      <c r="E46" s="71" t="str">
        <f>IF('Wrksheet Input'!B51&lt;3," ",(IF(AND('Wrksheet Input'!B51&gt;2,'Wrksheet Input'!B51&lt;18),"\","X")))</f>
        <v xml:space="preserve"> </v>
      </c>
      <c r="F46" s="71" t="str">
        <f>IF('Wrksheet Input'!B51&lt;4," ",(IF(AND('Wrksheet Input'!B51&gt;3,'Wrksheet Input'!B51&lt;19),"\","X")))</f>
        <v xml:space="preserve"> </v>
      </c>
      <c r="G46" s="72" t="str">
        <f>IF('Wrksheet Input'!B51&lt;5," ",(IF(AND('Wrksheet Input'!B51&gt;4,'Wrksheet Input'!B51&lt;20),"\","X")))</f>
        <v xml:space="preserve"> </v>
      </c>
      <c r="H46" s="71" t="str">
        <f>IF('Wrksheet Input'!B51&lt;6," ",(IF(AND('Wrksheet Input'!B51&gt;5,'Wrksheet Input'!B51&lt;21),"\","X")))</f>
        <v xml:space="preserve"> </v>
      </c>
      <c r="I46" s="71" t="str">
        <f>IF('Wrksheet Input'!B51&lt;7," ",(IF(AND('Wrksheet Input'!B51&gt;6,'Wrksheet Input'!B51&lt;22),"\","X")))</f>
        <v xml:space="preserve"> </v>
      </c>
      <c r="J46" s="71" t="str">
        <f>IF('Wrksheet Input'!B51&lt;8," ",(IF(AND('Wrksheet Input'!B51&gt;7,'Wrksheet Input'!B51&lt;23),"\","X")))</f>
        <v xml:space="preserve"> </v>
      </c>
      <c r="K46" s="71" t="str">
        <f>IF('Wrksheet Input'!B51&lt;9," ",(IF(AND('Wrksheet Input'!B51&gt;8,'Wrksheet Input'!B51&lt;24),"\","X")))</f>
        <v xml:space="preserve"> </v>
      </c>
      <c r="L46" s="72" t="str">
        <f>IF('Wrksheet Input'!B51&lt;10," ",(IF(AND('Wrksheet Input'!B51&gt;9,'Wrksheet Input'!B51&lt;25),"\","X")))</f>
        <v xml:space="preserve"> </v>
      </c>
      <c r="M46" s="71" t="str">
        <f>IF('Wrksheet Input'!B51&lt;11," ",(IF(AND('Wrksheet Input'!B51&gt;10,'Wrksheet Input'!B51&lt;26),"\","X")))</f>
        <v xml:space="preserve"> </v>
      </c>
      <c r="N46" s="71" t="str">
        <f>IF('Wrksheet Input'!B51&lt;12," ",(IF(AND('Wrksheet Input'!B51&gt;11,'Wrksheet Input'!B51&lt;27),"\","X")))</f>
        <v xml:space="preserve"> </v>
      </c>
      <c r="O46" s="71" t="str">
        <f>IF('Wrksheet Input'!B51&lt;13," ",(IF(AND('Wrksheet Input'!B51&gt;12,'Wrksheet Input'!B51&lt;28),"\","X")))</f>
        <v xml:space="preserve"> </v>
      </c>
      <c r="P46" s="71" t="str">
        <f>IF('Wrksheet Input'!B51&lt;14," ",(IF(AND('Wrksheet Input'!B51&gt;13,'Wrksheet Input'!B51&lt;29),"\","X")))</f>
        <v xml:space="preserve"> </v>
      </c>
      <c r="Q46" s="72" t="str">
        <f>IF('Wrksheet Input'!B51&lt;15," ",(IF(AND('Wrksheet Input'!B51&gt;14,'Wrksheet Input'!B51&lt;30),"\","X")))</f>
        <v xml:space="preserve"> </v>
      </c>
      <c r="R46" s="29"/>
      <c r="S46" s="96"/>
      <c r="T46" s="44"/>
      <c r="U46" s="70" t="str">
        <f>IF('Wrksheet Input'!C51=0," ",(IF(AND('Wrksheet Input'!C51&gt;0,'Wrksheet Input'!C51&lt;16),"\","X")))</f>
        <v xml:space="preserve"> </v>
      </c>
      <c r="V46" s="71" t="str">
        <f>IF('Wrksheet Input'!C51&lt;2," ",(IF(AND('Wrksheet Input'!C51&gt;1,'Wrksheet Input'!C51&lt;17),"\","X")))</f>
        <v xml:space="preserve"> </v>
      </c>
      <c r="W46" s="71" t="str">
        <f>IF('Wrksheet Input'!C51&lt;3," ",(IF(AND('Wrksheet Input'!C51&gt;2,'Wrksheet Input'!C51&lt;18),"\","X")))</f>
        <v xml:space="preserve"> </v>
      </c>
      <c r="X46" s="71" t="str">
        <f>IF('Wrksheet Input'!C51&lt;4," ",(IF(AND('Wrksheet Input'!C51&gt;3,'Wrksheet Input'!C51&lt;19),"\","X")))</f>
        <v xml:space="preserve"> </v>
      </c>
      <c r="Y46" s="72" t="str">
        <f>IF('Wrksheet Input'!C51&lt;5," ",(IF(AND('Wrksheet Input'!C51&gt;4,'Wrksheet Input'!C51&lt;20),"\","X")))</f>
        <v xml:space="preserve"> </v>
      </c>
      <c r="Z46" s="71" t="str">
        <f>IF('Wrksheet Input'!C51&lt;6," ",(IF(AND('Wrksheet Input'!C51&gt;5,'Wrksheet Input'!C51&lt;21),"\","X")))</f>
        <v xml:space="preserve"> </v>
      </c>
      <c r="AA46" s="71" t="str">
        <f>IF('Wrksheet Input'!C51&lt;7," ",(IF(AND('Wrksheet Input'!C51&gt;6,'Wrksheet Input'!C51&lt;22),"\","X")))</f>
        <v xml:space="preserve"> </v>
      </c>
      <c r="AB46" s="71" t="str">
        <f>IF('Wrksheet Input'!C51&lt;8," ",(IF(AND('Wrksheet Input'!C51&gt;7,'Wrksheet Input'!C51&lt;23),"\","X")))</f>
        <v xml:space="preserve"> </v>
      </c>
      <c r="AC46" s="71" t="str">
        <f>IF('Wrksheet Input'!C51&lt;9," ",(IF(AND('Wrksheet Input'!C51&gt;8,'Wrksheet Input'!C51&lt;24),"\","X")))</f>
        <v xml:space="preserve"> </v>
      </c>
      <c r="AD46" s="72" t="str">
        <f>IF('Wrksheet Input'!C51&lt;10," ",(IF(AND('Wrksheet Input'!C51&gt;9,'Wrksheet Input'!C51&lt;25),"\","X")))</f>
        <v xml:space="preserve"> </v>
      </c>
      <c r="AE46" s="71" t="str">
        <f>IF('Wrksheet Input'!C51&lt;11," ",(IF(AND('Wrksheet Input'!C51&gt;10,'Wrksheet Input'!C51&lt;26),"\","X")))</f>
        <v xml:space="preserve"> </v>
      </c>
      <c r="AF46" s="71" t="str">
        <f>IF('Wrksheet Input'!C51&lt;12," ",(IF(AND('Wrksheet Input'!C51&gt;11,'Wrksheet Input'!C51&lt;27),"\","X")))</f>
        <v xml:space="preserve"> </v>
      </c>
      <c r="AG46" s="71" t="str">
        <f>IF('Wrksheet Input'!C51&lt;13," ",(IF(AND('Wrksheet Input'!C51&gt;12,'Wrksheet Input'!C51&lt;28),"\","X")))</f>
        <v xml:space="preserve"> </v>
      </c>
      <c r="AH46" s="71" t="str">
        <f>IF('Wrksheet Input'!C51&lt;14," ",(IF(AND('Wrksheet Input'!C51&gt;13,'Wrksheet Input'!C51&lt;29),"\","X")))</f>
        <v xml:space="preserve"> </v>
      </c>
      <c r="AI46" s="72" t="str">
        <f>IF('Wrksheet Input'!C51&lt;15," ",(IF(AND('Wrksheet Input'!C51&gt;14,'Wrksheet Input'!C51&lt;30),"\","X")))</f>
        <v xml:space="preserve"> </v>
      </c>
      <c r="AJ46" s="29"/>
    </row>
    <row r="47" spans="1:36" ht="12.95" customHeight="1" thickBot="1" x14ac:dyDescent="0.25">
      <c r="A47" s="96"/>
      <c r="C47" s="73" t="str">
        <f>IF('Wrksheet Input'!B52=0," ",(IF(AND('Wrksheet Input'!B52&gt;0,'Wrksheet Input'!B52&lt;16),"\","X")))</f>
        <v xml:space="preserve"> </v>
      </c>
      <c r="D47" s="74" t="str">
        <f>IF('Wrksheet Input'!B52&lt;2," ",(IF(AND('Wrksheet Input'!B52&gt;1,'Wrksheet Input'!B52&lt;17),"\","X")))</f>
        <v xml:space="preserve"> </v>
      </c>
      <c r="E47" s="74" t="str">
        <f>IF('Wrksheet Input'!B52&lt;3," ",(IF(AND('Wrksheet Input'!B52&gt;2,'Wrksheet Input'!B52&lt;18),"\","X")))</f>
        <v xml:space="preserve"> </v>
      </c>
      <c r="F47" s="74" t="str">
        <f>IF('Wrksheet Input'!B52&lt;4," ",(IF(AND('Wrksheet Input'!B52&gt;3,'Wrksheet Input'!B52&lt;19),"\","X")))</f>
        <v xml:space="preserve"> </v>
      </c>
      <c r="G47" s="75" t="str">
        <f>IF('Wrksheet Input'!B52&lt;5," ",(IF(AND('Wrksheet Input'!B52&gt;4,'Wrksheet Input'!B52&lt;20),"\","X")))</f>
        <v xml:space="preserve"> </v>
      </c>
      <c r="H47" s="74" t="str">
        <f>IF('Wrksheet Input'!B52&lt;6," ",(IF(AND('Wrksheet Input'!B52&gt;5,'Wrksheet Input'!B52&lt;21),"\","X")))</f>
        <v xml:space="preserve"> </v>
      </c>
      <c r="I47" s="74" t="str">
        <f>IF('Wrksheet Input'!B52&lt;7," ",(IF(AND('Wrksheet Input'!B52&gt;6,'Wrksheet Input'!B52&lt;22),"\","X")))</f>
        <v xml:space="preserve"> </v>
      </c>
      <c r="J47" s="74" t="str">
        <f>IF('Wrksheet Input'!B52&lt;8," ",(IF(AND('Wrksheet Input'!B52&gt;7,'Wrksheet Input'!B52&lt;23),"\","X")))</f>
        <v xml:space="preserve"> </v>
      </c>
      <c r="K47" s="74" t="str">
        <f>IF('Wrksheet Input'!B52&lt;9," ",(IF(AND('Wrksheet Input'!B52&gt;8,'Wrksheet Input'!B52&lt;24),"\","X")))</f>
        <v xml:space="preserve"> </v>
      </c>
      <c r="L47" s="75" t="str">
        <f>IF('Wrksheet Input'!B52&lt;10," ",(IF(AND('Wrksheet Input'!B52&gt;9,'Wrksheet Input'!B52&lt;25),"\","X")))</f>
        <v xml:space="preserve"> </v>
      </c>
      <c r="M47" s="74" t="str">
        <f>IF('Wrksheet Input'!B52&lt;11," ",(IF(AND('Wrksheet Input'!B52&gt;10,'Wrksheet Input'!B52&lt;26),"\","X")))</f>
        <v xml:space="preserve"> </v>
      </c>
      <c r="N47" s="74" t="str">
        <f>IF('Wrksheet Input'!B52&lt;12," ",(IF(AND('Wrksheet Input'!B52&gt;11,'Wrksheet Input'!B52&lt;27),"\","X")))</f>
        <v xml:space="preserve"> </v>
      </c>
      <c r="O47" s="74" t="str">
        <f>IF('Wrksheet Input'!B52&lt;13," ",(IF(AND('Wrksheet Input'!B52&gt;12,'Wrksheet Input'!B52&lt;28),"\","X")))</f>
        <v xml:space="preserve"> </v>
      </c>
      <c r="P47" s="74" t="str">
        <f>IF('Wrksheet Input'!B52&lt;14," ",(IF(AND('Wrksheet Input'!B52&gt;13,'Wrksheet Input'!B52&lt;29),"\","X")))</f>
        <v xml:space="preserve"> </v>
      </c>
      <c r="Q47" s="75" t="str">
        <f>IF('Wrksheet Input'!B52&lt;15," ",(IF(AND('Wrksheet Input'!B52&gt;14,'Wrksheet Input'!B52&lt;30),"\","X")))</f>
        <v xml:space="preserve"> </v>
      </c>
      <c r="R47" s="29"/>
      <c r="S47" s="96"/>
      <c r="U47" s="73" t="str">
        <f>IF('Wrksheet Input'!C52=0," ",(IF(AND('Wrksheet Input'!C52&gt;0,'Wrksheet Input'!C52&lt;16),"\","X")))</f>
        <v xml:space="preserve"> </v>
      </c>
      <c r="V47" s="74" t="str">
        <f>IF('Wrksheet Input'!C52&lt;2," ",(IF(AND('Wrksheet Input'!C52&gt;1,'Wrksheet Input'!C52&lt;17),"\","X")))</f>
        <v xml:space="preserve"> </v>
      </c>
      <c r="W47" s="74" t="str">
        <f>IF('Wrksheet Input'!C52&lt;3," ",(IF(AND('Wrksheet Input'!C52&gt;2,'Wrksheet Input'!C52&lt;18),"\","X")))</f>
        <v xml:space="preserve"> </v>
      </c>
      <c r="X47" s="74" t="str">
        <f>IF('Wrksheet Input'!C52&lt;4," ",(IF(AND('Wrksheet Input'!C52&gt;3,'Wrksheet Input'!C52&lt;19),"\","X")))</f>
        <v xml:space="preserve"> </v>
      </c>
      <c r="Y47" s="75" t="str">
        <f>IF('Wrksheet Input'!C52&lt;5," ",(IF(AND('Wrksheet Input'!C52&gt;4,'Wrksheet Input'!C52&lt;20),"\","X")))</f>
        <v xml:space="preserve"> </v>
      </c>
      <c r="Z47" s="74" t="str">
        <f>IF('Wrksheet Input'!C52&lt;6," ",(IF(AND('Wrksheet Input'!C52&gt;5,'Wrksheet Input'!C52&lt;21),"\","X")))</f>
        <v xml:space="preserve"> </v>
      </c>
      <c r="AA47" s="74" t="str">
        <f>IF('Wrksheet Input'!C52&lt;7," ",(IF(AND('Wrksheet Input'!C52&gt;6,'Wrksheet Input'!C52&lt;22),"\","X")))</f>
        <v xml:space="preserve"> </v>
      </c>
      <c r="AB47" s="74" t="str">
        <f>IF('Wrksheet Input'!C52&lt;8," ",(IF(AND('Wrksheet Input'!C52&gt;7,'Wrksheet Input'!C52&lt;23),"\","X")))</f>
        <v xml:space="preserve"> </v>
      </c>
      <c r="AC47" s="74" t="str">
        <f>IF('Wrksheet Input'!C52&lt;9," ",(IF(AND('Wrksheet Input'!C52&gt;8,'Wrksheet Input'!C52&lt;24),"\","X")))</f>
        <v xml:space="preserve"> </v>
      </c>
      <c r="AD47" s="75" t="str">
        <f>IF('Wrksheet Input'!C52&lt;10," ",(IF(AND('Wrksheet Input'!C52&gt;9,'Wrksheet Input'!C52&lt;25),"\","X")))</f>
        <v xml:space="preserve"> </v>
      </c>
      <c r="AE47" s="74" t="str">
        <f>IF('Wrksheet Input'!C52&lt;11," ",(IF(AND('Wrksheet Input'!C52&gt;10,'Wrksheet Input'!C52&lt;26),"\","X")))</f>
        <v xml:space="preserve"> </v>
      </c>
      <c r="AF47" s="74" t="str">
        <f>IF('Wrksheet Input'!C52&lt;12," ",(IF(AND('Wrksheet Input'!C52&gt;11,'Wrksheet Input'!C52&lt;27),"\","X")))</f>
        <v xml:space="preserve"> </v>
      </c>
      <c r="AG47" s="74" t="str">
        <f>IF('Wrksheet Input'!C52&lt;13," ",(IF(AND('Wrksheet Input'!C52&gt;12,'Wrksheet Input'!C52&lt;28),"\","X")))</f>
        <v xml:space="preserve"> </v>
      </c>
      <c r="AH47" s="74" t="str">
        <f>IF('Wrksheet Input'!C52&lt;14," ",(IF(AND('Wrksheet Input'!C52&gt;13,'Wrksheet Input'!C52&lt;29),"\","X")))</f>
        <v xml:space="preserve"> </v>
      </c>
      <c r="AI47" s="75" t="str">
        <f>IF('Wrksheet Input'!C52&lt;15," ",(IF(AND('Wrksheet Input'!C52&gt;14,'Wrksheet Input'!C52&lt;30),"\","X")))</f>
        <v xml:space="preserve"> </v>
      </c>
      <c r="AJ47" s="29"/>
    </row>
    <row r="48" spans="1:36" ht="12.95" customHeight="1" x14ac:dyDescent="0.2">
      <c r="A48" s="96"/>
      <c r="B48" s="49">
        <f>B43+5</f>
        <v>55</v>
      </c>
      <c r="C48" s="70" t="str">
        <f>IF('Wrksheet Input'!B53=0," ",(IF(AND('Wrksheet Input'!B53&gt;0,'Wrksheet Input'!B53&lt;16),"\","X")))</f>
        <v xml:space="preserve"> </v>
      </c>
      <c r="D48" s="71" t="str">
        <f>IF('Wrksheet Input'!B53&lt;2," ",(IF(AND('Wrksheet Input'!B53&gt;1,'Wrksheet Input'!B53&lt;17),"\","X")))</f>
        <v xml:space="preserve"> </v>
      </c>
      <c r="E48" s="71" t="str">
        <f>IF('Wrksheet Input'!B53&lt;3," ",(IF(AND('Wrksheet Input'!B53&gt;2,'Wrksheet Input'!B53&lt;18),"\","X")))</f>
        <v xml:space="preserve"> </v>
      </c>
      <c r="F48" s="71" t="str">
        <f>IF('Wrksheet Input'!B53&lt;4," ",(IF(AND('Wrksheet Input'!B53&gt;3,'Wrksheet Input'!B53&lt;19),"\","X")))</f>
        <v xml:space="preserve"> </v>
      </c>
      <c r="G48" s="72" t="str">
        <f>IF('Wrksheet Input'!B53&lt;5," ",(IF(AND('Wrksheet Input'!B53&gt;4,'Wrksheet Input'!B53&lt;20),"\","X")))</f>
        <v xml:space="preserve"> </v>
      </c>
      <c r="H48" s="71" t="str">
        <f>IF('Wrksheet Input'!B53&lt;6," ",(IF(AND('Wrksheet Input'!B53&gt;5,'Wrksheet Input'!B53&lt;21),"\","X")))</f>
        <v xml:space="preserve"> </v>
      </c>
      <c r="I48" s="71" t="str">
        <f>IF('Wrksheet Input'!B53&lt;7," ",(IF(AND('Wrksheet Input'!B53&gt;6,'Wrksheet Input'!B53&lt;22),"\","X")))</f>
        <v xml:space="preserve"> </v>
      </c>
      <c r="J48" s="71" t="str">
        <f>IF('Wrksheet Input'!B53&lt;8," ",(IF(AND('Wrksheet Input'!B53&gt;7,'Wrksheet Input'!B53&lt;23),"\","X")))</f>
        <v xml:space="preserve"> </v>
      </c>
      <c r="K48" s="71" t="str">
        <f>IF('Wrksheet Input'!B53&lt;9," ",(IF(AND('Wrksheet Input'!B53&gt;8,'Wrksheet Input'!B53&lt;24),"\","X")))</f>
        <v xml:space="preserve"> </v>
      </c>
      <c r="L48" s="72" t="str">
        <f>IF('Wrksheet Input'!B53&lt;10," ",(IF(AND('Wrksheet Input'!B53&gt;9,'Wrksheet Input'!B53&lt;25),"\","X")))</f>
        <v xml:space="preserve"> </v>
      </c>
      <c r="M48" s="71" t="str">
        <f>IF('Wrksheet Input'!B53&lt;11," ",(IF(AND('Wrksheet Input'!B53&gt;10,'Wrksheet Input'!B53&lt;26),"\","X")))</f>
        <v xml:space="preserve"> </v>
      </c>
      <c r="N48" s="71" t="str">
        <f>IF('Wrksheet Input'!B53&lt;12," ",(IF(AND('Wrksheet Input'!B53&gt;11,'Wrksheet Input'!B53&lt;27),"\","X")))</f>
        <v xml:space="preserve"> </v>
      </c>
      <c r="O48" s="71" t="str">
        <f>IF('Wrksheet Input'!B53&lt;13," ",(IF(AND('Wrksheet Input'!B53&gt;12,'Wrksheet Input'!B53&lt;28),"\","X")))</f>
        <v xml:space="preserve"> </v>
      </c>
      <c r="P48" s="71" t="str">
        <f>IF('Wrksheet Input'!B53&lt;14," ",(IF(AND('Wrksheet Input'!B53&gt;13,'Wrksheet Input'!B53&lt;29),"\","X")))</f>
        <v xml:space="preserve"> </v>
      </c>
      <c r="Q48" s="72" t="str">
        <f>IF('Wrksheet Input'!B53&lt;15," ",(IF(AND('Wrksheet Input'!B53&gt;14,'Wrksheet Input'!B53&lt;30),"\","X")))</f>
        <v xml:space="preserve"> </v>
      </c>
      <c r="R48" s="29"/>
      <c r="S48" s="96"/>
      <c r="T48" s="49">
        <f>T43+5</f>
        <v>55</v>
      </c>
      <c r="U48" s="70" t="str">
        <f>IF('Wrksheet Input'!C53=0," ",(IF(AND('Wrksheet Input'!C53&gt;0,'Wrksheet Input'!C53&lt;16),"\","X")))</f>
        <v xml:space="preserve"> </v>
      </c>
      <c r="V48" s="71" t="str">
        <f>IF('Wrksheet Input'!C53&lt;2," ",(IF(AND('Wrksheet Input'!C53&gt;1,'Wrksheet Input'!C53&lt;17),"\","X")))</f>
        <v xml:space="preserve"> </v>
      </c>
      <c r="W48" s="71" t="str">
        <f>IF('Wrksheet Input'!C53&lt;3," ",(IF(AND('Wrksheet Input'!C53&gt;2,'Wrksheet Input'!C53&lt;18),"\","X")))</f>
        <v xml:space="preserve"> </v>
      </c>
      <c r="X48" s="71" t="str">
        <f>IF('Wrksheet Input'!C53&lt;4," ",(IF(AND('Wrksheet Input'!C53&gt;3,'Wrksheet Input'!C53&lt;19),"\","X")))</f>
        <v xml:space="preserve"> </v>
      </c>
      <c r="Y48" s="72" t="str">
        <f>IF('Wrksheet Input'!C53&lt;5," ",(IF(AND('Wrksheet Input'!C53&gt;4,'Wrksheet Input'!C53&lt;20),"\","X")))</f>
        <v xml:space="preserve"> </v>
      </c>
      <c r="Z48" s="71" t="str">
        <f>IF('Wrksheet Input'!C53&lt;6," ",(IF(AND('Wrksheet Input'!C53&gt;5,'Wrksheet Input'!C53&lt;21),"\","X")))</f>
        <v xml:space="preserve"> </v>
      </c>
      <c r="AA48" s="71" t="str">
        <f>IF('Wrksheet Input'!C53&lt;7," ",(IF(AND('Wrksheet Input'!C53&gt;6,'Wrksheet Input'!C53&lt;22),"\","X")))</f>
        <v xml:space="preserve"> </v>
      </c>
      <c r="AB48" s="71" t="str">
        <f>IF('Wrksheet Input'!C53&lt;8," ",(IF(AND('Wrksheet Input'!C53&gt;7,'Wrksheet Input'!C53&lt;23),"\","X")))</f>
        <v xml:space="preserve"> </v>
      </c>
      <c r="AC48" s="71" t="str">
        <f>IF('Wrksheet Input'!C53&lt;9," ",(IF(AND('Wrksheet Input'!C53&gt;8,'Wrksheet Input'!C53&lt;24),"\","X")))</f>
        <v xml:space="preserve"> </v>
      </c>
      <c r="AD48" s="72" t="str">
        <f>IF('Wrksheet Input'!C53&lt;10," ",(IF(AND('Wrksheet Input'!C53&gt;9,'Wrksheet Input'!C53&lt;25),"\","X")))</f>
        <v xml:space="preserve"> </v>
      </c>
      <c r="AE48" s="71" t="str">
        <f>IF('Wrksheet Input'!C53&lt;11," ",(IF(AND('Wrksheet Input'!C53&gt;10,'Wrksheet Input'!C53&lt;26),"\","X")))</f>
        <v xml:space="preserve"> </v>
      </c>
      <c r="AF48" s="71" t="str">
        <f>IF('Wrksheet Input'!C53&lt;12," ",(IF(AND('Wrksheet Input'!C53&gt;11,'Wrksheet Input'!C53&lt;27),"\","X")))</f>
        <v xml:space="preserve"> </v>
      </c>
      <c r="AG48" s="71" t="str">
        <f>IF('Wrksheet Input'!C53&lt;13," ",(IF(AND('Wrksheet Input'!C53&gt;12,'Wrksheet Input'!C53&lt;28),"\","X")))</f>
        <v xml:space="preserve"> </v>
      </c>
      <c r="AH48" s="71" t="str">
        <f>IF('Wrksheet Input'!C53&lt;14," ",(IF(AND('Wrksheet Input'!C53&gt;13,'Wrksheet Input'!C53&lt;29),"\","X")))</f>
        <v xml:space="preserve"> </v>
      </c>
      <c r="AI48" s="72" t="str">
        <f>IF('Wrksheet Input'!C53&lt;15," ",(IF(AND('Wrksheet Input'!C53&gt;14,'Wrksheet Input'!C53&lt;30),"\","X")))</f>
        <v xml:space="preserve"> </v>
      </c>
      <c r="AJ48" s="29"/>
    </row>
    <row r="49" spans="2:36" ht="12.95" customHeight="1" x14ac:dyDescent="0.2">
      <c r="B49" s="49"/>
      <c r="C49" s="70" t="str">
        <f>IF('Wrksheet Input'!B54=0," ",(IF(AND('Wrksheet Input'!B54&gt;0,'Wrksheet Input'!B54&lt;16),"\","X")))</f>
        <v xml:space="preserve"> </v>
      </c>
      <c r="D49" s="71" t="str">
        <f>IF('Wrksheet Input'!B54&lt;2," ",(IF(AND('Wrksheet Input'!B54&gt;1,'Wrksheet Input'!B54&lt;17),"\","X")))</f>
        <v xml:space="preserve"> </v>
      </c>
      <c r="E49" s="71" t="str">
        <f>IF('Wrksheet Input'!B54&lt;3," ",(IF(AND('Wrksheet Input'!B54&gt;2,'Wrksheet Input'!B54&lt;18),"\","X")))</f>
        <v xml:space="preserve"> </v>
      </c>
      <c r="F49" s="71" t="str">
        <f>IF('Wrksheet Input'!B54&lt;4," ",(IF(AND('Wrksheet Input'!B54&gt;3,'Wrksheet Input'!B54&lt;19),"\","X")))</f>
        <v xml:space="preserve"> </v>
      </c>
      <c r="G49" s="72" t="str">
        <f>IF('Wrksheet Input'!B54&lt;5," ",(IF(AND('Wrksheet Input'!B54&gt;4,'Wrksheet Input'!B54&lt;20),"\","X")))</f>
        <v xml:space="preserve"> </v>
      </c>
      <c r="H49" s="71" t="str">
        <f>IF('Wrksheet Input'!B54&lt;6," ",(IF(AND('Wrksheet Input'!B54&gt;5,'Wrksheet Input'!B54&lt;21),"\","X")))</f>
        <v xml:space="preserve"> </v>
      </c>
      <c r="I49" s="71" t="str">
        <f>IF('Wrksheet Input'!B54&lt;7," ",(IF(AND('Wrksheet Input'!B54&gt;6,'Wrksheet Input'!B54&lt;22),"\","X")))</f>
        <v xml:space="preserve"> </v>
      </c>
      <c r="J49" s="71" t="str">
        <f>IF('Wrksheet Input'!B54&lt;8," ",(IF(AND('Wrksheet Input'!B54&gt;7,'Wrksheet Input'!B54&lt;23),"\","X")))</f>
        <v xml:space="preserve"> </v>
      </c>
      <c r="K49" s="71" t="str">
        <f>IF('Wrksheet Input'!B54&lt;9," ",(IF(AND('Wrksheet Input'!B54&gt;8,'Wrksheet Input'!B54&lt;24),"\","X")))</f>
        <v xml:space="preserve"> </v>
      </c>
      <c r="L49" s="72" t="str">
        <f>IF('Wrksheet Input'!B54&lt;10," ",(IF(AND('Wrksheet Input'!B54&gt;9,'Wrksheet Input'!B54&lt;25),"\","X")))</f>
        <v xml:space="preserve"> </v>
      </c>
      <c r="M49" s="71" t="str">
        <f>IF('Wrksheet Input'!B54&lt;11," ",(IF(AND('Wrksheet Input'!B54&gt;10,'Wrksheet Input'!B54&lt;26),"\","X")))</f>
        <v xml:space="preserve"> </v>
      </c>
      <c r="N49" s="71" t="str">
        <f>IF('Wrksheet Input'!B54&lt;12," ",(IF(AND('Wrksheet Input'!B54&gt;11,'Wrksheet Input'!B54&lt;27),"\","X")))</f>
        <v xml:space="preserve"> </v>
      </c>
      <c r="O49" s="71" t="str">
        <f>IF('Wrksheet Input'!B54&lt;13," ",(IF(AND('Wrksheet Input'!B54&gt;12,'Wrksheet Input'!B54&lt;28),"\","X")))</f>
        <v xml:space="preserve"> </v>
      </c>
      <c r="P49" s="71" t="str">
        <f>IF('Wrksheet Input'!B54&lt;14," ",(IF(AND('Wrksheet Input'!B54&gt;13,'Wrksheet Input'!B54&lt;29),"\","X")))</f>
        <v xml:space="preserve"> </v>
      </c>
      <c r="Q49" s="72" t="str">
        <f>IF('Wrksheet Input'!B54&lt;15," ",(IF(AND('Wrksheet Input'!B54&gt;14,'Wrksheet Input'!B54&lt;30),"\","X")))</f>
        <v xml:space="preserve"> </v>
      </c>
      <c r="R49" s="29"/>
      <c r="T49" s="49"/>
      <c r="U49" s="70" t="str">
        <f>IF('Wrksheet Input'!C54=0," ",(IF(AND('Wrksheet Input'!C54&gt;0,'Wrksheet Input'!C54&lt;16),"\","X")))</f>
        <v xml:space="preserve"> </v>
      </c>
      <c r="V49" s="71" t="str">
        <f>IF('Wrksheet Input'!C54&lt;2," ",(IF(AND('Wrksheet Input'!C54&gt;1,'Wrksheet Input'!C54&lt;17),"\","X")))</f>
        <v xml:space="preserve"> </v>
      </c>
      <c r="W49" s="71" t="str">
        <f>IF('Wrksheet Input'!C54&lt;3," ",(IF(AND('Wrksheet Input'!C54&gt;2,'Wrksheet Input'!C54&lt;18),"\","X")))</f>
        <v xml:space="preserve"> </v>
      </c>
      <c r="X49" s="71" t="str">
        <f>IF('Wrksheet Input'!C54&lt;4," ",(IF(AND('Wrksheet Input'!C54&gt;3,'Wrksheet Input'!C54&lt;19),"\","X")))</f>
        <v xml:space="preserve"> </v>
      </c>
      <c r="Y49" s="72" t="str">
        <f>IF('Wrksheet Input'!C54&lt;5," ",(IF(AND('Wrksheet Input'!C54&gt;4,'Wrksheet Input'!C54&lt;20),"\","X")))</f>
        <v xml:space="preserve"> </v>
      </c>
      <c r="Z49" s="71" t="str">
        <f>IF('Wrksheet Input'!C54&lt;6," ",(IF(AND('Wrksheet Input'!C54&gt;5,'Wrksheet Input'!C54&lt;21),"\","X")))</f>
        <v xml:space="preserve"> </v>
      </c>
      <c r="AA49" s="71" t="str">
        <f>IF('Wrksheet Input'!C54&lt;7," ",(IF(AND('Wrksheet Input'!C54&gt;6,'Wrksheet Input'!C54&lt;22),"\","X")))</f>
        <v xml:space="preserve"> </v>
      </c>
      <c r="AB49" s="71" t="str">
        <f>IF('Wrksheet Input'!C54&lt;8," ",(IF(AND('Wrksheet Input'!C54&gt;7,'Wrksheet Input'!C54&lt;23),"\","X")))</f>
        <v xml:space="preserve"> </v>
      </c>
      <c r="AC49" s="71" t="str">
        <f>IF('Wrksheet Input'!C54&lt;9," ",(IF(AND('Wrksheet Input'!C54&gt;8,'Wrksheet Input'!C54&lt;24),"\","X")))</f>
        <v xml:space="preserve"> </v>
      </c>
      <c r="AD49" s="72" t="str">
        <f>IF('Wrksheet Input'!C54&lt;10," ",(IF(AND('Wrksheet Input'!C54&gt;9,'Wrksheet Input'!C54&lt;25),"\","X")))</f>
        <v xml:space="preserve"> </v>
      </c>
      <c r="AE49" s="71" t="str">
        <f>IF('Wrksheet Input'!C54&lt;11," ",(IF(AND('Wrksheet Input'!C54&gt;10,'Wrksheet Input'!C54&lt;26),"\","X")))</f>
        <v xml:space="preserve"> </v>
      </c>
      <c r="AF49" s="71" t="str">
        <f>IF('Wrksheet Input'!C54&lt;12," ",(IF(AND('Wrksheet Input'!C54&gt;11,'Wrksheet Input'!C54&lt;27),"\","X")))</f>
        <v xml:space="preserve"> </v>
      </c>
      <c r="AG49" s="71" t="str">
        <f>IF('Wrksheet Input'!C54&lt;13," ",(IF(AND('Wrksheet Input'!C54&gt;12,'Wrksheet Input'!C54&lt;28),"\","X")))</f>
        <v xml:space="preserve"> </v>
      </c>
      <c r="AH49" s="71" t="str">
        <f>IF('Wrksheet Input'!C54&lt;14," ",(IF(AND('Wrksheet Input'!C54&gt;13,'Wrksheet Input'!C54&lt;29),"\","X")))</f>
        <v xml:space="preserve"> </v>
      </c>
      <c r="AI49" s="72" t="str">
        <f>IF('Wrksheet Input'!C54&lt;15," ",(IF(AND('Wrksheet Input'!C54&gt;14,'Wrksheet Input'!C54&lt;30),"\","X")))</f>
        <v xml:space="preserve"> </v>
      </c>
      <c r="AJ49" s="29"/>
    </row>
    <row r="50" spans="2:36" ht="12.95" customHeight="1" x14ac:dyDescent="0.2">
      <c r="B50" s="44"/>
      <c r="C50" s="70" t="str">
        <f>IF('Wrksheet Input'!B55=0," ",(IF(AND('Wrksheet Input'!B55&gt;0,'Wrksheet Input'!B55&lt;16),"\","X")))</f>
        <v xml:space="preserve"> </v>
      </c>
      <c r="D50" s="71" t="str">
        <f>IF('Wrksheet Input'!B55&lt;2," ",(IF(AND('Wrksheet Input'!B55&gt;1,'Wrksheet Input'!B55&lt;17),"\","X")))</f>
        <v xml:space="preserve"> </v>
      </c>
      <c r="E50" s="71" t="str">
        <f>IF('Wrksheet Input'!B55&lt;3," ",(IF(AND('Wrksheet Input'!B55&gt;2,'Wrksheet Input'!B55&lt;18),"\","X")))</f>
        <v xml:space="preserve"> </v>
      </c>
      <c r="F50" s="71" t="str">
        <f>IF('Wrksheet Input'!B55&lt;4," ",(IF(AND('Wrksheet Input'!B55&gt;3,'Wrksheet Input'!B55&lt;19),"\","X")))</f>
        <v xml:space="preserve"> </v>
      </c>
      <c r="G50" s="72" t="str">
        <f>IF('Wrksheet Input'!B55&lt;5," ",(IF(AND('Wrksheet Input'!B55&gt;4,'Wrksheet Input'!B55&lt;20),"\","X")))</f>
        <v xml:space="preserve"> </v>
      </c>
      <c r="H50" s="71" t="str">
        <f>IF('Wrksheet Input'!B55&lt;6," ",(IF(AND('Wrksheet Input'!B55&gt;5,'Wrksheet Input'!B55&lt;21),"\","X")))</f>
        <v xml:space="preserve"> </v>
      </c>
      <c r="I50" s="71" t="str">
        <f>IF('Wrksheet Input'!B55&lt;7," ",(IF(AND('Wrksheet Input'!B55&gt;6,'Wrksheet Input'!B55&lt;22),"\","X")))</f>
        <v xml:space="preserve"> </v>
      </c>
      <c r="J50" s="71" t="str">
        <f>IF('Wrksheet Input'!B55&lt;8," ",(IF(AND('Wrksheet Input'!B55&gt;7,'Wrksheet Input'!B55&lt;23),"\","X")))</f>
        <v xml:space="preserve"> </v>
      </c>
      <c r="K50" s="71" t="str">
        <f>IF('Wrksheet Input'!B55&lt;9," ",(IF(AND('Wrksheet Input'!B55&gt;8,'Wrksheet Input'!B55&lt;24),"\","X")))</f>
        <v xml:space="preserve"> </v>
      </c>
      <c r="L50" s="72" t="str">
        <f>IF('Wrksheet Input'!B55&lt;10," ",(IF(AND('Wrksheet Input'!B55&gt;9,'Wrksheet Input'!B55&lt;25),"\","X")))</f>
        <v xml:space="preserve"> </v>
      </c>
      <c r="M50" s="71" t="str">
        <f>IF('Wrksheet Input'!B55&lt;11," ",(IF(AND('Wrksheet Input'!B55&gt;10,'Wrksheet Input'!B55&lt;26),"\","X")))</f>
        <v xml:space="preserve"> </v>
      </c>
      <c r="N50" s="71" t="str">
        <f>IF('Wrksheet Input'!B55&lt;12," ",(IF(AND('Wrksheet Input'!B55&gt;11,'Wrksheet Input'!B55&lt;27),"\","X")))</f>
        <v xml:space="preserve"> </v>
      </c>
      <c r="O50" s="71" t="str">
        <f>IF('Wrksheet Input'!B55&lt;13," ",(IF(AND('Wrksheet Input'!B55&gt;12,'Wrksheet Input'!B55&lt;28),"\","X")))</f>
        <v xml:space="preserve"> </v>
      </c>
      <c r="P50" s="71" t="str">
        <f>IF('Wrksheet Input'!B55&lt;14," ",(IF(AND('Wrksheet Input'!B55&gt;13,'Wrksheet Input'!B55&lt;29),"\","X")))</f>
        <v xml:space="preserve"> </v>
      </c>
      <c r="Q50" s="72" t="str">
        <f>IF('Wrksheet Input'!B55&lt;15," ",(IF(AND('Wrksheet Input'!B55&gt;14,'Wrksheet Input'!B55&lt;30),"\","X")))</f>
        <v xml:space="preserve"> </v>
      </c>
      <c r="R50" s="29"/>
      <c r="T50" s="44"/>
      <c r="U50" s="70" t="str">
        <f>IF('Wrksheet Input'!C55=0," ",(IF(AND('Wrksheet Input'!C55&gt;0,'Wrksheet Input'!C55&lt;16),"\","X")))</f>
        <v xml:space="preserve"> </v>
      </c>
      <c r="V50" s="71" t="str">
        <f>IF('Wrksheet Input'!C55&lt;2," ",(IF(AND('Wrksheet Input'!C55&gt;1,'Wrksheet Input'!C55&lt;17),"\","X")))</f>
        <v xml:space="preserve"> </v>
      </c>
      <c r="W50" s="71" t="str">
        <f>IF('Wrksheet Input'!C55&lt;3," ",(IF(AND('Wrksheet Input'!C55&gt;2,'Wrksheet Input'!C55&lt;18),"\","X")))</f>
        <v xml:space="preserve"> </v>
      </c>
      <c r="X50" s="71" t="str">
        <f>IF('Wrksheet Input'!C55&lt;4," ",(IF(AND('Wrksheet Input'!C55&gt;3,'Wrksheet Input'!C55&lt;19),"\","X")))</f>
        <v xml:space="preserve"> </v>
      </c>
      <c r="Y50" s="72" t="str">
        <f>IF('Wrksheet Input'!C55&lt;5," ",(IF(AND('Wrksheet Input'!C55&gt;4,'Wrksheet Input'!C55&lt;20),"\","X")))</f>
        <v xml:space="preserve"> </v>
      </c>
      <c r="Z50" s="71" t="str">
        <f>IF('Wrksheet Input'!C55&lt;6," ",(IF(AND('Wrksheet Input'!C55&gt;5,'Wrksheet Input'!C55&lt;21),"\","X")))</f>
        <v xml:space="preserve"> </v>
      </c>
      <c r="AA50" s="71" t="str">
        <f>IF('Wrksheet Input'!C55&lt;7," ",(IF(AND('Wrksheet Input'!C55&gt;6,'Wrksheet Input'!C55&lt;22),"\","X")))</f>
        <v xml:space="preserve"> </v>
      </c>
      <c r="AB50" s="71" t="str">
        <f>IF('Wrksheet Input'!C55&lt;8," ",(IF(AND('Wrksheet Input'!C55&gt;7,'Wrksheet Input'!C55&lt;23),"\","X")))</f>
        <v xml:space="preserve"> </v>
      </c>
      <c r="AC50" s="71" t="str">
        <f>IF('Wrksheet Input'!C55&lt;9," ",(IF(AND('Wrksheet Input'!C55&gt;8,'Wrksheet Input'!C55&lt;24),"\","X")))</f>
        <v xml:space="preserve"> </v>
      </c>
      <c r="AD50" s="72" t="str">
        <f>IF('Wrksheet Input'!C55&lt;10," ",(IF(AND('Wrksheet Input'!C55&gt;9,'Wrksheet Input'!C55&lt;25),"\","X")))</f>
        <v xml:space="preserve"> </v>
      </c>
      <c r="AE50" s="71" t="str">
        <f>IF('Wrksheet Input'!C55&lt;11," ",(IF(AND('Wrksheet Input'!C55&gt;10,'Wrksheet Input'!C55&lt;26),"\","X")))</f>
        <v xml:space="preserve"> </v>
      </c>
      <c r="AF50" s="71" t="str">
        <f>IF('Wrksheet Input'!C55&lt;12," ",(IF(AND('Wrksheet Input'!C55&gt;11,'Wrksheet Input'!C55&lt;27),"\","X")))</f>
        <v xml:space="preserve"> </v>
      </c>
      <c r="AG50" s="71" t="str">
        <f>IF('Wrksheet Input'!C55&lt;13," ",(IF(AND('Wrksheet Input'!C55&gt;12,'Wrksheet Input'!C55&lt;28),"\","X")))</f>
        <v xml:space="preserve"> </v>
      </c>
      <c r="AH50" s="71" t="str">
        <f>IF('Wrksheet Input'!C55&lt;14," ",(IF(AND('Wrksheet Input'!C55&gt;13,'Wrksheet Input'!C55&lt;29),"\","X")))</f>
        <v xml:space="preserve"> </v>
      </c>
      <c r="AI50" s="72" t="str">
        <f>IF('Wrksheet Input'!C55&lt;15," ",(IF(AND('Wrksheet Input'!C55&gt;14,'Wrksheet Input'!C55&lt;30),"\","X")))</f>
        <v xml:space="preserve"> </v>
      </c>
      <c r="AJ50" s="29"/>
    </row>
    <row r="51" spans="2:36" ht="12.95" customHeight="1" x14ac:dyDescent="0.2">
      <c r="B51" s="44"/>
      <c r="C51" s="70" t="str">
        <f>IF('Wrksheet Input'!B56=0," ",(IF(AND('Wrksheet Input'!B56&gt;0,'Wrksheet Input'!B56&lt;16),"\","X")))</f>
        <v xml:space="preserve"> </v>
      </c>
      <c r="D51" s="71" t="str">
        <f>IF('Wrksheet Input'!B56&lt;2," ",(IF(AND('Wrksheet Input'!B56&gt;1,'Wrksheet Input'!B56&lt;17),"\","X")))</f>
        <v xml:space="preserve"> </v>
      </c>
      <c r="E51" s="71" t="str">
        <f>IF('Wrksheet Input'!B56&lt;3," ",(IF(AND('Wrksheet Input'!B56&gt;2,'Wrksheet Input'!B56&lt;18),"\","X")))</f>
        <v xml:space="preserve"> </v>
      </c>
      <c r="F51" s="71" t="str">
        <f>IF('Wrksheet Input'!B56&lt;4," ",(IF(AND('Wrksheet Input'!B56&gt;3,'Wrksheet Input'!B56&lt;19),"\","X")))</f>
        <v xml:space="preserve"> </v>
      </c>
      <c r="G51" s="72" t="str">
        <f>IF('Wrksheet Input'!B56&lt;5," ",(IF(AND('Wrksheet Input'!B56&gt;4,'Wrksheet Input'!B56&lt;20),"\","X")))</f>
        <v xml:space="preserve"> </v>
      </c>
      <c r="H51" s="71" t="str">
        <f>IF('Wrksheet Input'!B56&lt;6," ",(IF(AND('Wrksheet Input'!B56&gt;5,'Wrksheet Input'!B56&lt;21),"\","X")))</f>
        <v xml:space="preserve"> </v>
      </c>
      <c r="I51" s="71" t="str">
        <f>IF('Wrksheet Input'!B56&lt;7," ",(IF(AND('Wrksheet Input'!B56&gt;6,'Wrksheet Input'!B56&lt;22),"\","X")))</f>
        <v xml:space="preserve"> </v>
      </c>
      <c r="J51" s="71" t="str">
        <f>IF('Wrksheet Input'!B56&lt;8," ",(IF(AND('Wrksheet Input'!B56&gt;7,'Wrksheet Input'!B56&lt;23),"\","X")))</f>
        <v xml:space="preserve"> </v>
      </c>
      <c r="K51" s="71" t="str">
        <f>IF('Wrksheet Input'!B56&lt;9," ",(IF(AND('Wrksheet Input'!B56&gt;8,'Wrksheet Input'!B56&lt;24),"\","X")))</f>
        <v xml:space="preserve"> </v>
      </c>
      <c r="L51" s="72" t="str">
        <f>IF('Wrksheet Input'!B56&lt;10," ",(IF(AND('Wrksheet Input'!B56&gt;9,'Wrksheet Input'!B56&lt;25),"\","X")))</f>
        <v xml:space="preserve"> </v>
      </c>
      <c r="M51" s="71" t="str">
        <f>IF('Wrksheet Input'!B56&lt;11," ",(IF(AND('Wrksheet Input'!B56&gt;10,'Wrksheet Input'!B56&lt;26),"\","X")))</f>
        <v xml:space="preserve"> </v>
      </c>
      <c r="N51" s="71" t="str">
        <f>IF('Wrksheet Input'!B56&lt;12," ",(IF(AND('Wrksheet Input'!B56&gt;11,'Wrksheet Input'!B56&lt;27),"\","X")))</f>
        <v xml:space="preserve"> </v>
      </c>
      <c r="O51" s="71" t="str">
        <f>IF('Wrksheet Input'!B56&lt;13," ",(IF(AND('Wrksheet Input'!B56&gt;12,'Wrksheet Input'!B56&lt;28),"\","X")))</f>
        <v xml:space="preserve"> </v>
      </c>
      <c r="P51" s="71" t="str">
        <f>IF('Wrksheet Input'!B56&lt;14," ",(IF(AND('Wrksheet Input'!B56&gt;13,'Wrksheet Input'!B56&lt;29),"\","X")))</f>
        <v xml:space="preserve"> </v>
      </c>
      <c r="Q51" s="72" t="str">
        <f>IF('Wrksheet Input'!B56&lt;15," ",(IF(AND('Wrksheet Input'!B56&gt;14,'Wrksheet Input'!B56&lt;30),"\","X")))</f>
        <v xml:space="preserve"> </v>
      </c>
      <c r="R51" s="29"/>
      <c r="T51" s="44"/>
      <c r="U51" s="70" t="str">
        <f>IF('Wrksheet Input'!C56=0," ",(IF(AND('Wrksheet Input'!C56&gt;0,'Wrksheet Input'!C56&lt;16),"\","X")))</f>
        <v xml:space="preserve"> </v>
      </c>
      <c r="V51" s="71" t="str">
        <f>IF('Wrksheet Input'!C56&lt;2," ",(IF(AND('Wrksheet Input'!C56&gt;1,'Wrksheet Input'!C56&lt;17),"\","X")))</f>
        <v xml:space="preserve"> </v>
      </c>
      <c r="W51" s="71" t="str">
        <f>IF('Wrksheet Input'!C56&lt;3," ",(IF(AND('Wrksheet Input'!C56&gt;2,'Wrksheet Input'!C56&lt;18),"\","X")))</f>
        <v xml:space="preserve"> </v>
      </c>
      <c r="X51" s="71" t="str">
        <f>IF('Wrksheet Input'!C56&lt;4," ",(IF(AND('Wrksheet Input'!C56&gt;3,'Wrksheet Input'!C56&lt;19),"\","X")))</f>
        <v xml:space="preserve"> </v>
      </c>
      <c r="Y51" s="72" t="str">
        <f>IF('Wrksheet Input'!C56&lt;5," ",(IF(AND('Wrksheet Input'!C56&gt;4,'Wrksheet Input'!C56&lt;20),"\","X")))</f>
        <v xml:space="preserve"> </v>
      </c>
      <c r="Z51" s="71" t="str">
        <f>IF('Wrksheet Input'!C56&lt;6," ",(IF(AND('Wrksheet Input'!C56&gt;5,'Wrksheet Input'!C56&lt;21),"\","X")))</f>
        <v xml:space="preserve"> </v>
      </c>
      <c r="AA51" s="71" t="str">
        <f>IF('Wrksheet Input'!C56&lt;7," ",(IF(AND('Wrksheet Input'!C56&gt;6,'Wrksheet Input'!C56&lt;22),"\","X")))</f>
        <v xml:space="preserve"> </v>
      </c>
      <c r="AB51" s="71" t="str">
        <f>IF('Wrksheet Input'!C56&lt;8," ",(IF(AND('Wrksheet Input'!C56&gt;7,'Wrksheet Input'!C56&lt;23),"\","X")))</f>
        <v xml:space="preserve"> </v>
      </c>
      <c r="AC51" s="71" t="str">
        <f>IF('Wrksheet Input'!C56&lt;9," ",(IF(AND('Wrksheet Input'!C56&gt;8,'Wrksheet Input'!C56&lt;24),"\","X")))</f>
        <v xml:space="preserve"> </v>
      </c>
      <c r="AD51" s="72" t="str">
        <f>IF('Wrksheet Input'!C56&lt;10," ",(IF(AND('Wrksheet Input'!C56&gt;9,'Wrksheet Input'!C56&lt;25),"\","X")))</f>
        <v xml:space="preserve"> </v>
      </c>
      <c r="AE51" s="71" t="str">
        <f>IF('Wrksheet Input'!C56&lt;11," ",(IF(AND('Wrksheet Input'!C56&gt;10,'Wrksheet Input'!C56&lt;26),"\","X")))</f>
        <v xml:space="preserve"> </v>
      </c>
      <c r="AF51" s="71" t="str">
        <f>IF('Wrksheet Input'!C56&lt;12," ",(IF(AND('Wrksheet Input'!C56&gt;11,'Wrksheet Input'!C56&lt;27),"\","X")))</f>
        <v xml:space="preserve"> </v>
      </c>
      <c r="AG51" s="71" t="str">
        <f>IF('Wrksheet Input'!C56&lt;13," ",(IF(AND('Wrksheet Input'!C56&gt;12,'Wrksheet Input'!C56&lt;28),"\","X")))</f>
        <v xml:space="preserve"> </v>
      </c>
      <c r="AH51" s="71" t="str">
        <f>IF('Wrksheet Input'!C56&lt;14," ",(IF(AND('Wrksheet Input'!C56&gt;13,'Wrksheet Input'!C56&lt;29),"\","X")))</f>
        <v xml:space="preserve"> </v>
      </c>
      <c r="AI51" s="72" t="str">
        <f>IF('Wrksheet Input'!C56&lt;15," ",(IF(AND('Wrksheet Input'!C56&gt;14,'Wrksheet Input'!C56&lt;30),"\","X")))</f>
        <v xml:space="preserve"> </v>
      </c>
      <c r="AJ51" s="29"/>
    </row>
    <row r="52" spans="2:36" ht="12.95" customHeight="1" thickBot="1" x14ac:dyDescent="0.25">
      <c r="C52" s="73" t="str">
        <f>IF('Wrksheet Input'!B57=0," ",(IF(AND('Wrksheet Input'!B57&gt;0,'Wrksheet Input'!B57&lt;16),"\","X")))</f>
        <v xml:space="preserve"> </v>
      </c>
      <c r="D52" s="74" t="str">
        <f>IF('Wrksheet Input'!B57&lt;2," ",(IF(AND('Wrksheet Input'!B57&gt;1,'Wrksheet Input'!B57&lt;17),"\","X")))</f>
        <v xml:space="preserve"> </v>
      </c>
      <c r="E52" s="74" t="str">
        <f>IF('Wrksheet Input'!B57&lt;3," ",(IF(AND('Wrksheet Input'!B57&gt;2,'Wrksheet Input'!B57&lt;18),"\","X")))</f>
        <v xml:space="preserve"> </v>
      </c>
      <c r="F52" s="74" t="str">
        <f>IF('Wrksheet Input'!B57&lt;4," ",(IF(AND('Wrksheet Input'!B57&gt;3,'Wrksheet Input'!B57&lt;19),"\","X")))</f>
        <v xml:space="preserve"> </v>
      </c>
      <c r="G52" s="75" t="str">
        <f>IF('Wrksheet Input'!B57&lt;5," ",(IF(AND('Wrksheet Input'!B57&gt;4,'Wrksheet Input'!B57&lt;20),"\","X")))</f>
        <v xml:space="preserve"> </v>
      </c>
      <c r="H52" s="74" t="str">
        <f>IF('Wrksheet Input'!B57&lt;6," ",(IF(AND('Wrksheet Input'!B57&gt;5,'Wrksheet Input'!B57&lt;21),"\","X")))</f>
        <v xml:space="preserve"> </v>
      </c>
      <c r="I52" s="74" t="str">
        <f>IF('Wrksheet Input'!B57&lt;7," ",(IF(AND('Wrksheet Input'!B57&gt;6,'Wrksheet Input'!B57&lt;22),"\","X")))</f>
        <v xml:space="preserve"> </v>
      </c>
      <c r="J52" s="74" t="str">
        <f>IF('Wrksheet Input'!B57&lt;8," ",(IF(AND('Wrksheet Input'!B57&gt;7,'Wrksheet Input'!B57&lt;23),"\","X")))</f>
        <v xml:space="preserve"> </v>
      </c>
      <c r="K52" s="74" t="str">
        <f>IF('Wrksheet Input'!B57&lt;9," ",(IF(AND('Wrksheet Input'!B57&gt;8,'Wrksheet Input'!B57&lt;24),"\","X")))</f>
        <v xml:space="preserve"> </v>
      </c>
      <c r="L52" s="75" t="str">
        <f>IF('Wrksheet Input'!B57&lt;10," ",(IF(AND('Wrksheet Input'!B57&gt;9,'Wrksheet Input'!B57&lt;25),"\","X")))</f>
        <v xml:space="preserve"> </v>
      </c>
      <c r="M52" s="74" t="str">
        <f>IF('Wrksheet Input'!B57&lt;11," ",(IF(AND('Wrksheet Input'!B57&gt;10,'Wrksheet Input'!B57&lt;26),"\","X")))</f>
        <v xml:space="preserve"> </v>
      </c>
      <c r="N52" s="74" t="str">
        <f>IF('Wrksheet Input'!B57&lt;12," ",(IF(AND('Wrksheet Input'!B57&gt;11,'Wrksheet Input'!B57&lt;27),"\","X")))</f>
        <v xml:space="preserve"> </v>
      </c>
      <c r="O52" s="74" t="str">
        <f>IF('Wrksheet Input'!B57&lt;13," ",(IF(AND('Wrksheet Input'!B57&gt;12,'Wrksheet Input'!B57&lt;28),"\","X")))</f>
        <v xml:space="preserve"> </v>
      </c>
      <c r="P52" s="74" t="str">
        <f>IF('Wrksheet Input'!B57&lt;14," ",(IF(AND('Wrksheet Input'!B57&gt;13,'Wrksheet Input'!B57&lt;29),"\","X")))</f>
        <v xml:space="preserve"> </v>
      </c>
      <c r="Q52" s="75" t="str">
        <f>IF('Wrksheet Input'!B57&lt;15," ",(IF(AND('Wrksheet Input'!B57&gt;14,'Wrksheet Input'!B57&lt;30),"\","X")))</f>
        <v xml:space="preserve"> </v>
      </c>
      <c r="R52" s="29"/>
      <c r="U52" s="73" t="str">
        <f>IF('Wrksheet Input'!C57=0," ",(IF(AND('Wrksheet Input'!C57&gt;0,'Wrksheet Input'!C57&lt;16),"\","X")))</f>
        <v xml:space="preserve"> </v>
      </c>
      <c r="V52" s="74" t="str">
        <f>IF('Wrksheet Input'!C57&lt;2," ",(IF(AND('Wrksheet Input'!C57&gt;1,'Wrksheet Input'!C57&lt;17),"\","X")))</f>
        <v xml:space="preserve"> </v>
      </c>
      <c r="W52" s="74" t="str">
        <f>IF('Wrksheet Input'!C57&lt;3," ",(IF(AND('Wrksheet Input'!C57&gt;2,'Wrksheet Input'!C57&lt;18),"\","X")))</f>
        <v xml:space="preserve"> </v>
      </c>
      <c r="X52" s="74" t="str">
        <f>IF('Wrksheet Input'!C57&lt;4," ",(IF(AND('Wrksheet Input'!C57&gt;3,'Wrksheet Input'!C57&lt;19),"\","X")))</f>
        <v xml:space="preserve"> </v>
      </c>
      <c r="Y52" s="75" t="str">
        <f>IF('Wrksheet Input'!C57&lt;5," ",(IF(AND('Wrksheet Input'!C57&gt;4,'Wrksheet Input'!C57&lt;20),"\","X")))</f>
        <v xml:space="preserve"> </v>
      </c>
      <c r="Z52" s="74" t="str">
        <f>IF('Wrksheet Input'!C57&lt;6," ",(IF(AND('Wrksheet Input'!C57&gt;5,'Wrksheet Input'!C57&lt;21),"\","X")))</f>
        <v xml:space="preserve"> </v>
      </c>
      <c r="AA52" s="74" t="str">
        <f>IF('Wrksheet Input'!C57&lt;7," ",(IF(AND('Wrksheet Input'!C57&gt;6,'Wrksheet Input'!C57&lt;22),"\","X")))</f>
        <v xml:space="preserve"> </v>
      </c>
      <c r="AB52" s="74" t="str">
        <f>IF('Wrksheet Input'!C57&lt;8," ",(IF(AND('Wrksheet Input'!C57&gt;7,'Wrksheet Input'!C57&lt;23),"\","X")))</f>
        <v xml:space="preserve"> </v>
      </c>
      <c r="AC52" s="74" t="str">
        <f>IF('Wrksheet Input'!C57&lt;9," ",(IF(AND('Wrksheet Input'!C57&gt;8,'Wrksheet Input'!C57&lt;24),"\","X")))</f>
        <v xml:space="preserve"> </v>
      </c>
      <c r="AD52" s="75" t="str">
        <f>IF('Wrksheet Input'!C57&lt;10," ",(IF(AND('Wrksheet Input'!C57&gt;9,'Wrksheet Input'!C57&lt;25),"\","X")))</f>
        <v xml:space="preserve"> </v>
      </c>
      <c r="AE52" s="74" t="str">
        <f>IF('Wrksheet Input'!C57&lt;11," ",(IF(AND('Wrksheet Input'!C57&gt;10,'Wrksheet Input'!C57&lt;26),"\","X")))</f>
        <v xml:space="preserve"> </v>
      </c>
      <c r="AF52" s="74" t="str">
        <f>IF('Wrksheet Input'!C57&lt;12," ",(IF(AND('Wrksheet Input'!C57&gt;11,'Wrksheet Input'!C57&lt;27),"\","X")))</f>
        <v xml:space="preserve"> </v>
      </c>
      <c r="AG52" s="74" t="str">
        <f>IF('Wrksheet Input'!C57&lt;13," ",(IF(AND('Wrksheet Input'!C57&gt;12,'Wrksheet Input'!C57&lt;28),"\","X")))</f>
        <v xml:space="preserve"> </v>
      </c>
      <c r="AH52" s="74" t="str">
        <f>IF('Wrksheet Input'!C57&lt;14," ",(IF(AND('Wrksheet Input'!C57&gt;13,'Wrksheet Input'!C57&lt;29),"\","X")))</f>
        <v xml:space="preserve"> </v>
      </c>
      <c r="AI52" s="75" t="str">
        <f>IF('Wrksheet Input'!C57&lt;15," ",(IF(AND('Wrksheet Input'!C57&gt;14,'Wrksheet Input'!C57&lt;30),"\","X")))</f>
        <v xml:space="preserve"> </v>
      </c>
      <c r="AJ52" s="29"/>
    </row>
    <row r="53" spans="2:36" ht="12.95" customHeight="1" x14ac:dyDescent="0.2">
      <c r="B53" s="49">
        <f>B48+5</f>
        <v>60</v>
      </c>
      <c r="C53" s="70" t="str">
        <f>IF('Wrksheet Input'!B58=0," ",(IF(AND('Wrksheet Input'!B58&gt;0,'Wrksheet Input'!B58&lt;16),"\","X")))</f>
        <v xml:space="preserve"> </v>
      </c>
      <c r="D53" s="71" t="str">
        <f>IF('Wrksheet Input'!B58&lt;2," ",(IF(AND('Wrksheet Input'!B58&gt;1,'Wrksheet Input'!B58&lt;17),"\","X")))</f>
        <v xml:space="preserve"> </v>
      </c>
      <c r="E53" s="71" t="str">
        <f>IF('Wrksheet Input'!B58&lt;3," ",(IF(AND('Wrksheet Input'!B58&gt;2,'Wrksheet Input'!B58&lt;18),"\","X")))</f>
        <v xml:space="preserve"> </v>
      </c>
      <c r="F53" s="71" t="str">
        <f>IF('Wrksheet Input'!B58&lt;4," ",(IF(AND('Wrksheet Input'!B58&gt;3,'Wrksheet Input'!B58&lt;19),"\","X")))</f>
        <v xml:space="preserve"> </v>
      </c>
      <c r="G53" s="72" t="str">
        <f>IF('Wrksheet Input'!B58&lt;5," ",(IF(AND('Wrksheet Input'!B58&gt;4,'Wrksheet Input'!B58&lt;20),"\","X")))</f>
        <v xml:space="preserve"> </v>
      </c>
      <c r="H53" s="71" t="str">
        <f>IF('Wrksheet Input'!B58&lt;6," ",(IF(AND('Wrksheet Input'!B58&gt;5,'Wrksheet Input'!B58&lt;21),"\","X")))</f>
        <v xml:space="preserve"> </v>
      </c>
      <c r="I53" s="71" t="str">
        <f>IF('Wrksheet Input'!B58&lt;7," ",(IF(AND('Wrksheet Input'!B58&gt;6,'Wrksheet Input'!B58&lt;22),"\","X")))</f>
        <v xml:space="preserve"> </v>
      </c>
      <c r="J53" s="71" t="str">
        <f>IF('Wrksheet Input'!B58&lt;8," ",(IF(AND('Wrksheet Input'!B58&gt;7,'Wrksheet Input'!B58&lt;23),"\","X")))</f>
        <v xml:space="preserve"> </v>
      </c>
      <c r="K53" s="71" t="str">
        <f>IF('Wrksheet Input'!B58&lt;9," ",(IF(AND('Wrksheet Input'!B58&gt;8,'Wrksheet Input'!B58&lt;24),"\","X")))</f>
        <v xml:space="preserve"> </v>
      </c>
      <c r="L53" s="72" t="str">
        <f>IF('Wrksheet Input'!B58&lt;10," ",(IF(AND('Wrksheet Input'!B58&gt;9,'Wrksheet Input'!B58&lt;25),"\","X")))</f>
        <v xml:space="preserve"> </v>
      </c>
      <c r="M53" s="71" t="str">
        <f>IF('Wrksheet Input'!B58&lt;11," ",(IF(AND('Wrksheet Input'!B58&gt;10,'Wrksheet Input'!B58&lt;26),"\","X")))</f>
        <v xml:space="preserve"> </v>
      </c>
      <c r="N53" s="71" t="str">
        <f>IF('Wrksheet Input'!B58&lt;12," ",(IF(AND('Wrksheet Input'!B58&gt;11,'Wrksheet Input'!B58&lt;27),"\","X")))</f>
        <v xml:space="preserve"> </v>
      </c>
      <c r="O53" s="71" t="str">
        <f>IF('Wrksheet Input'!B58&lt;13," ",(IF(AND('Wrksheet Input'!B58&gt;12,'Wrksheet Input'!B58&lt;28),"\","X")))</f>
        <v xml:space="preserve"> </v>
      </c>
      <c r="P53" s="71" t="str">
        <f>IF('Wrksheet Input'!B58&lt;14," ",(IF(AND('Wrksheet Input'!B58&gt;13,'Wrksheet Input'!B58&lt;29),"\","X")))</f>
        <v xml:space="preserve"> </v>
      </c>
      <c r="Q53" s="72" t="str">
        <f>IF('Wrksheet Input'!B58&lt;15," ",(IF(AND('Wrksheet Input'!B58&gt;14,'Wrksheet Input'!B58&lt;30),"\","X")))</f>
        <v xml:space="preserve"> </v>
      </c>
      <c r="R53" s="29"/>
      <c r="T53" s="49">
        <f>T48+5</f>
        <v>60</v>
      </c>
      <c r="U53" s="70" t="str">
        <f>IF('Wrksheet Input'!C58=0," ",(IF(AND('Wrksheet Input'!C58&gt;0,'Wrksheet Input'!C58&lt;16),"\","X")))</f>
        <v xml:space="preserve"> </v>
      </c>
      <c r="V53" s="71" t="str">
        <f>IF('Wrksheet Input'!C58&lt;2," ",(IF(AND('Wrksheet Input'!C58&gt;1,'Wrksheet Input'!C58&lt;17),"\","X")))</f>
        <v xml:space="preserve"> </v>
      </c>
      <c r="W53" s="71" t="str">
        <f>IF('Wrksheet Input'!C58&lt;3," ",(IF(AND('Wrksheet Input'!C58&gt;2,'Wrksheet Input'!C58&lt;18),"\","X")))</f>
        <v xml:space="preserve"> </v>
      </c>
      <c r="X53" s="71" t="str">
        <f>IF('Wrksheet Input'!C58&lt;4," ",(IF(AND('Wrksheet Input'!C58&gt;3,'Wrksheet Input'!C58&lt;19),"\","X")))</f>
        <v xml:space="preserve"> </v>
      </c>
      <c r="Y53" s="72" t="str">
        <f>IF('Wrksheet Input'!C58&lt;5," ",(IF(AND('Wrksheet Input'!C58&gt;4,'Wrksheet Input'!C58&lt;20),"\","X")))</f>
        <v xml:space="preserve"> </v>
      </c>
      <c r="Z53" s="71" t="str">
        <f>IF('Wrksheet Input'!C58&lt;6," ",(IF(AND('Wrksheet Input'!C58&gt;5,'Wrksheet Input'!C58&lt;21),"\","X")))</f>
        <v xml:space="preserve"> </v>
      </c>
      <c r="AA53" s="71" t="str">
        <f>IF('Wrksheet Input'!C58&lt;7," ",(IF(AND('Wrksheet Input'!C58&gt;6,'Wrksheet Input'!C58&lt;22),"\","X")))</f>
        <v xml:space="preserve"> </v>
      </c>
      <c r="AB53" s="71" t="str">
        <f>IF('Wrksheet Input'!C58&lt;8," ",(IF(AND('Wrksheet Input'!C58&gt;7,'Wrksheet Input'!C58&lt;23),"\","X")))</f>
        <v xml:space="preserve"> </v>
      </c>
      <c r="AC53" s="71" t="str">
        <f>IF('Wrksheet Input'!C58&lt;9," ",(IF(AND('Wrksheet Input'!C58&gt;8,'Wrksheet Input'!C58&lt;24),"\","X")))</f>
        <v xml:space="preserve"> </v>
      </c>
      <c r="AD53" s="72" t="str">
        <f>IF('Wrksheet Input'!C58&lt;10," ",(IF(AND('Wrksheet Input'!C58&gt;9,'Wrksheet Input'!C58&lt;25),"\","X")))</f>
        <v xml:space="preserve"> </v>
      </c>
      <c r="AE53" s="71" t="str">
        <f>IF('Wrksheet Input'!C58&lt;11," ",(IF(AND('Wrksheet Input'!C58&gt;10,'Wrksheet Input'!C58&lt;26),"\","X")))</f>
        <v xml:space="preserve"> </v>
      </c>
      <c r="AF53" s="71" t="str">
        <f>IF('Wrksheet Input'!C58&lt;12," ",(IF(AND('Wrksheet Input'!C58&gt;11,'Wrksheet Input'!C58&lt;27),"\","X")))</f>
        <v xml:space="preserve"> </v>
      </c>
      <c r="AG53" s="71" t="str">
        <f>IF('Wrksheet Input'!C58&lt;13," ",(IF(AND('Wrksheet Input'!C58&gt;12,'Wrksheet Input'!C58&lt;28),"\","X")))</f>
        <v xml:space="preserve"> </v>
      </c>
      <c r="AH53" s="71" t="str">
        <f>IF('Wrksheet Input'!C58&lt;14," ",(IF(AND('Wrksheet Input'!C58&gt;13,'Wrksheet Input'!C58&lt;29),"\","X")))</f>
        <v xml:space="preserve"> </v>
      </c>
      <c r="AI53" s="72" t="str">
        <f>IF('Wrksheet Input'!C58&lt;15," ",(IF(AND('Wrksheet Input'!C58&gt;14,'Wrksheet Input'!C58&lt;30),"\","X")))</f>
        <v xml:space="preserve"> </v>
      </c>
      <c r="AJ53" s="29"/>
    </row>
    <row r="54" spans="2:36" ht="11.25" customHeight="1" x14ac:dyDescent="0.2">
      <c r="B54" s="45" t="s">
        <v>42</v>
      </c>
      <c r="C54" s="50"/>
      <c r="D54" s="51"/>
      <c r="E54" s="51"/>
      <c r="F54" s="51"/>
      <c r="G54" s="52">
        <v>5</v>
      </c>
      <c r="H54" s="53"/>
      <c r="I54" s="53"/>
      <c r="J54" s="53"/>
      <c r="K54" s="53"/>
      <c r="L54" s="52">
        <v>10</v>
      </c>
      <c r="M54" s="53"/>
      <c r="N54" s="53"/>
      <c r="O54" s="53"/>
      <c r="P54" s="53"/>
      <c r="Q54" s="52">
        <v>15</v>
      </c>
      <c r="R54" s="29"/>
      <c r="S54" s="50"/>
      <c r="T54" s="54" t="s">
        <v>42</v>
      </c>
      <c r="V54" s="51"/>
      <c r="W54" s="51"/>
      <c r="X54" s="55"/>
      <c r="Y54" s="52">
        <v>5</v>
      </c>
      <c r="Z54" s="53"/>
      <c r="AA54" s="53"/>
      <c r="AB54" s="53"/>
      <c r="AC54" s="53"/>
      <c r="AD54" s="52">
        <v>10</v>
      </c>
      <c r="AE54" s="53"/>
      <c r="AF54" s="53"/>
      <c r="AG54" s="53"/>
      <c r="AH54" s="53"/>
      <c r="AI54" s="52">
        <v>15</v>
      </c>
      <c r="AJ54" s="29"/>
    </row>
    <row r="55" spans="2:36" ht="6" customHeight="1" x14ac:dyDescent="0.2"/>
  </sheetData>
  <sheetProtection password="F23E" sheet="1" objects="1" scenarios="1"/>
  <mergeCells count="40">
    <mergeCell ref="D1:AE1"/>
    <mergeCell ref="B2:AH2"/>
    <mergeCell ref="B3:C3"/>
    <mergeCell ref="D3:Q3"/>
    <mergeCell ref="T3:V3"/>
    <mergeCell ref="W3:AI3"/>
    <mergeCell ref="B4:D4"/>
    <mergeCell ref="E4:Q4"/>
    <mergeCell ref="T4:W4"/>
    <mergeCell ref="X4:AI4"/>
    <mergeCell ref="B5:G5"/>
    <mergeCell ref="H5:Q5"/>
    <mergeCell ref="T5:W5"/>
    <mergeCell ref="X5:AI5"/>
    <mergeCell ref="B7:I7"/>
    <mergeCell ref="J7:Q7"/>
    <mergeCell ref="T7:AA7"/>
    <mergeCell ref="AB7:AI7"/>
    <mergeCell ref="B8:E8"/>
    <mergeCell ref="F8:Q8"/>
    <mergeCell ref="T8:W8"/>
    <mergeCell ref="X8:AI8"/>
    <mergeCell ref="B9:C9"/>
    <mergeCell ref="D9:Q9"/>
    <mergeCell ref="T9:U9"/>
    <mergeCell ref="V9:AI9"/>
    <mergeCell ref="B10:C10"/>
    <mergeCell ref="D10:I10"/>
    <mergeCell ref="J10:K10"/>
    <mergeCell ref="L10:Q10"/>
    <mergeCell ref="T10:U10"/>
    <mergeCell ref="V10:AA10"/>
    <mergeCell ref="A32:A48"/>
    <mergeCell ref="S32:S48"/>
    <mergeCell ref="AB10:AC10"/>
    <mergeCell ref="AD10:AI10"/>
    <mergeCell ref="B11:E11"/>
    <mergeCell ref="F11:Q11"/>
    <mergeCell ref="T11:W11"/>
    <mergeCell ref="X11:AI11"/>
  </mergeCells>
  <pageMargins left="0.5" right="0.5" top="0.5" bottom="0.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Field Sheet</vt:lpstr>
      <vt:lpstr>Wrksheet Input</vt:lpstr>
      <vt:lpstr>Dir 1 Display</vt:lpstr>
      <vt:lpstr>Dir 2 Display</vt:lpstr>
      <vt:lpstr>Comb Dir Display</vt:lpstr>
      <vt:lpstr>Cleaned Field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Reid Jones</dc:creator>
  <cp:lastModifiedBy>Joshua Reid Jones</cp:lastModifiedBy>
  <cp:lastPrinted>2009-04-07T22:14:26Z</cp:lastPrinted>
  <dcterms:created xsi:type="dcterms:W3CDTF">2008-09-05T20:02:51Z</dcterms:created>
  <dcterms:modified xsi:type="dcterms:W3CDTF">2012-03-23T16:32:54Z</dcterms:modified>
</cp:coreProperties>
</file>